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Поставщ-21" sheetId="8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D2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530 тыс вернули</t>
        </r>
      </text>
    </comment>
    <comment ref="D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3461000 вернули</t>
        </r>
      </text>
    </comment>
    <comment ref="D4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7 млн вернули</t>
        </r>
      </text>
    </comment>
    <comment ref="D5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возврат</t>
        </r>
      </text>
    </comment>
    <comment ref="D5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30 млн возврат</t>
        </r>
      </text>
    </comment>
    <comment ref="D8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8541000 возврат</t>
        </r>
      </text>
    </comment>
    <comment ref="D2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2458000 вернули по длг 377</t>
        </r>
      </text>
    </comment>
    <comment ref="D26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260 тыс возврат</t>
        </r>
      </text>
    </comment>
    <comment ref="D27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4800000 возврат</t>
        </r>
      </text>
    </comment>
    <comment ref="D27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1492500 возврат</t>
        </r>
      </text>
    </comment>
    <comment ref="D28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2 млн. вернули</t>
        </r>
      </text>
    </comment>
    <comment ref="D28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1000000 вернули</t>
        </r>
      </text>
    </comment>
  </commentList>
</comments>
</file>

<file path=xl/sharedStrings.xml><?xml version="1.0" encoding="utf-8"?>
<sst xmlns="http://schemas.openxmlformats.org/spreadsheetml/2006/main" count="979" uniqueCount="675">
  <si>
    <t>Информация по контрагентам, договорам, подопечным, размерам помощи за  2021 год</t>
  </si>
  <si>
    <t xml:space="preserve">Контрагенты </t>
  </si>
  <si>
    <t>№ и дата договора</t>
  </si>
  <si>
    <t>Сумма</t>
  </si>
  <si>
    <t>Благополучатель, подопечный</t>
  </si>
  <si>
    <t>Проекты/оказанная помощь</t>
  </si>
  <si>
    <t xml:space="preserve"> OOO"INVIVO"</t>
  </si>
  <si>
    <t xml:space="preserve"> 14 от 26.05.2021</t>
  </si>
  <si>
    <t>Сахапов Хамит Салаватович</t>
  </si>
  <si>
    <t>Мед.услуг внутри страны</t>
  </si>
  <si>
    <t>BOLALAR MILLIY TIBBIYOT MARKAZI davlat muassasasi</t>
  </si>
  <si>
    <t>№ 34 от 13.10.2021</t>
  </si>
  <si>
    <t>Холмуродов Озодбек</t>
  </si>
  <si>
    <t xml:space="preserve">№ 47 от 16.11.2021 </t>
  </si>
  <si>
    <t>(А452 Абдукаримова Мавжуда)</t>
  </si>
  <si>
    <t>№ 53 от 22.11.2021</t>
  </si>
  <si>
    <t>(Жалгасбаев П)</t>
  </si>
  <si>
    <t>"CHEFLAB" mas‘uliyati cheklangan jamiyati</t>
  </si>
  <si>
    <t>договор № 10 от 31.05.2021г</t>
  </si>
  <si>
    <t>( Олимжонова Р.)</t>
  </si>
  <si>
    <t>договор № 11 от 12.06.2021г</t>
  </si>
  <si>
    <t>( Кодирханов Мухаммад)</t>
  </si>
  <si>
    <t>"DILCHEHRA" xususiy korxonasi</t>
  </si>
  <si>
    <t xml:space="preserve"> 488 от 01.07.2021</t>
  </si>
  <si>
    <t>Джуманова Мадинабону</t>
  </si>
  <si>
    <t>"GENOTEXNOLOGIYA" mas‘uliyati cheklangan jamiyati</t>
  </si>
  <si>
    <t xml:space="preserve"> 135 от 19.06.2021г</t>
  </si>
  <si>
    <t>Зимины Богдан и Валерия</t>
  </si>
  <si>
    <t>"MEDEL AZIYA SERVIS" mas`uliyati cheklangan jamiyati</t>
  </si>
  <si>
    <t xml:space="preserve"> 28 от 04.03.2021г</t>
  </si>
  <si>
    <t>Довлаталиева Акбарали</t>
  </si>
  <si>
    <t>"O'ZBEKISTON RESPUBLIKASI SOG'LIQNI SAQLASH VAZIRLIGINING RESPUBLIKA QON QUYISH MARKAZI" davlat muas</t>
  </si>
  <si>
    <t xml:space="preserve"> 175 от 04.06.2021</t>
  </si>
  <si>
    <t>Джураева Дильшода</t>
  </si>
  <si>
    <t xml:space="preserve"> 57 от 01.02.2021</t>
  </si>
  <si>
    <t>Облабердиев Бобиржон</t>
  </si>
  <si>
    <t xml:space="preserve">№ 239 от 04.10.2021 </t>
  </si>
  <si>
    <t>(Камилова Феруза)</t>
  </si>
  <si>
    <t>№ 243 от 11.10.2021</t>
  </si>
  <si>
    <t xml:space="preserve"> (Эркинжанов М.А.)</t>
  </si>
  <si>
    <t>ООО "RESPUBLIKA SPORT TIBBIYOTI  ILMIY-AMALIY MARKAZI"</t>
  </si>
  <si>
    <t xml:space="preserve"> 9-21 от 10.02.2021</t>
  </si>
  <si>
    <t>Оганова Марина</t>
  </si>
  <si>
    <t>"THE INFO MANAGEMENT" mas‘uliyati cheklangan jamiyati</t>
  </si>
  <si>
    <t>№ 01 от 02.02.2021г</t>
  </si>
  <si>
    <t>Бузанов Дмитрий</t>
  </si>
  <si>
    <t>"YUNUSOBOD MEDICAL CENTER" mas‘uliyati cheklangan jamiyati</t>
  </si>
  <si>
    <t>2/У от 07.01.2021г</t>
  </si>
  <si>
    <t>Абдуганиева Абдурахмона</t>
  </si>
  <si>
    <t xml:space="preserve"> 7/У от 18.01.2021г</t>
  </si>
  <si>
    <t>Айрапетьянц Феруза</t>
  </si>
  <si>
    <t>AKADEMIK V.VOHIDOV NOMIDAGI RESPUBLIKA IXTISOSLASHTIRILGAN XIRURGIYA ILMIY-AMALIY TIBBIYOT MARKAZI</t>
  </si>
  <si>
    <t>№ 880 от 29.11.2021</t>
  </si>
  <si>
    <t>(Нарзуллаев Диёрбек)</t>
  </si>
  <si>
    <t>RESPUBLIKA IXTISOSLASHTIRILGAN KO'Z MIKROXIRURGIYASI ILMIY-AMALIY TIBBIYOT MARKAZI</t>
  </si>
  <si>
    <t>19 от 23.02.2021 г</t>
  </si>
  <si>
    <t>Ташмухомедов Д</t>
  </si>
  <si>
    <t>51 от 05.05.2021</t>
  </si>
  <si>
    <t>Сайидазимова Хилола</t>
  </si>
  <si>
    <t>65 от 11.05.2021</t>
  </si>
  <si>
    <t xml:space="preserve"> Сайидазимова Хилола</t>
  </si>
  <si>
    <t>RESPUBLIKA IXTISOSLASHTIRILGAN NEYROXIRURGIYA ILMIY-AMALIY TIBBIYOT MARKAZI</t>
  </si>
  <si>
    <t>№ 84 от 12.10.2021</t>
  </si>
  <si>
    <t xml:space="preserve"> (Вохидов Дилмурод)</t>
  </si>
  <si>
    <t>RESPUBLIKA IXTISOSLASHTIRILGAN PEDIATRIYA ILMIY-AMALIY TIBBIYOT MARKAZI</t>
  </si>
  <si>
    <t xml:space="preserve">№ 1556 от 30.09.2021 </t>
  </si>
  <si>
    <t>Эркинова Ш.Ш.</t>
  </si>
  <si>
    <t xml:space="preserve">"BOLALAR MILLIY TIBBIYOT MARKAZI" davlat muassasasi
</t>
  </si>
  <si>
    <t>ООО "AKFA MEDLINE"</t>
  </si>
  <si>
    <t xml:space="preserve"> ГОСП 181948 от 03.08.2021 </t>
  </si>
  <si>
    <t>Варламова Наталья Павловна</t>
  </si>
  <si>
    <t xml:space="preserve">153 от 07.04.2021 </t>
  </si>
  <si>
    <t>Абдуллаев Алишер Айдамир угли</t>
  </si>
  <si>
    <t xml:space="preserve">41 от 21.01.2021 </t>
  </si>
  <si>
    <t>Атегенов Ойбек</t>
  </si>
  <si>
    <t>ООО "ERA MED"</t>
  </si>
  <si>
    <t xml:space="preserve"> 05/16 от 07.06.2021</t>
  </si>
  <si>
    <t>Юсупжанова Ясина</t>
  </si>
  <si>
    <t>ООО "FAYZ MEDICAL HOUSE"</t>
  </si>
  <si>
    <t>01 от 14.01.2021</t>
  </si>
  <si>
    <t xml:space="preserve"> Григорянц Данииль</t>
  </si>
  <si>
    <t>ООО "IPSUM PATHOLOGY"</t>
  </si>
  <si>
    <t>33-I от 25,02,2021</t>
  </si>
  <si>
    <t>Умарова Арофат</t>
  </si>
  <si>
    <t xml:space="preserve"> I-17 от 15.01.2021</t>
  </si>
  <si>
    <t>Саидходжаева Лола</t>
  </si>
  <si>
    <t>46 от 31.05.2021</t>
  </si>
  <si>
    <t xml:space="preserve"> Абдулахатова Наргиза</t>
  </si>
  <si>
    <t>ООО "JACKSOFT MEDICAL DIAGNOSTICS SERVICES"</t>
  </si>
  <si>
    <t xml:space="preserve"> 2121 от 10.04.2021 </t>
  </si>
  <si>
    <t xml:space="preserve">№ 50/21 от 15.11.2021 </t>
  </si>
  <si>
    <t>(Гафурова Ясмина)</t>
  </si>
  <si>
    <t>ООО "OSTEOSINTEZ-CHM"</t>
  </si>
  <si>
    <t xml:space="preserve">435 от 04.03.2021 </t>
  </si>
  <si>
    <t xml:space="preserve"> Миясарова Маржона</t>
  </si>
  <si>
    <t>ООО "PROF MED SERVICE"</t>
  </si>
  <si>
    <t xml:space="preserve">01 от 08.01.2021 </t>
  </si>
  <si>
    <t>А281 Курбанов Зиёджон</t>
  </si>
  <si>
    <t xml:space="preserve"> 08 от 16.02.2021 </t>
  </si>
  <si>
    <t>Закирова София Бахтиёровна</t>
  </si>
  <si>
    <t>"RESPUBLIKA SPORT TIBBIYOTI  ILMIY-AMALIY MARKAZI" mas‘uliyati cheklangan jamiyati</t>
  </si>
  <si>
    <t xml:space="preserve">№ 46-21 от 11.10.2021 </t>
  </si>
  <si>
    <t xml:space="preserve"> Оганова Марина Яковлевна </t>
  </si>
  <si>
    <t>ООО "SHOXRUH BIZNES PLUS"</t>
  </si>
  <si>
    <t>Договор № 7 от 12.05.2021 год</t>
  </si>
  <si>
    <t>( Saxapov Hamit)</t>
  </si>
  <si>
    <t>Сирдарё дармон сервис</t>
  </si>
  <si>
    <t>4 от 01.04.2021</t>
  </si>
  <si>
    <t xml:space="preserve"> 7 от 11.05.2021</t>
  </si>
  <si>
    <t>Договор № 26 от 22.11.2021г</t>
  </si>
  <si>
    <t>ЧП "NEW LIFE MEDICAL"</t>
  </si>
  <si>
    <t>39 от 19.07.2021</t>
  </si>
  <si>
    <t>Ибрагимовой Сапуре</t>
  </si>
  <si>
    <t xml:space="preserve"> 4 от 18.01.2021</t>
  </si>
  <si>
    <t>Бекмуратова Шохиста</t>
  </si>
  <si>
    <t xml:space="preserve">01 от 11.01.2021 </t>
  </si>
  <si>
    <t>Нематова Мадина</t>
  </si>
  <si>
    <t xml:space="preserve">02 от 14.01.2021 </t>
  </si>
  <si>
    <t>Турсунбаев Мухаммад</t>
  </si>
  <si>
    <t xml:space="preserve"> 05 от 22.01.2021</t>
  </si>
  <si>
    <t>Юлдашев Шохрух</t>
  </si>
  <si>
    <t xml:space="preserve"> 07 от 07.02.2021</t>
  </si>
  <si>
    <t>Неьматуллаева Озодахон</t>
  </si>
  <si>
    <t>10 от 24.02.2021</t>
  </si>
  <si>
    <t xml:space="preserve"> Бекмуратова Шохиста</t>
  </si>
  <si>
    <t>34 от 02.07.2021</t>
  </si>
  <si>
    <t>Кодырханов М</t>
  </si>
  <si>
    <t xml:space="preserve">26 от 31.05.2021 </t>
  </si>
  <si>
    <t>Шавкатов Сарварбек</t>
  </si>
  <si>
    <t>27 от 31.05.2021</t>
  </si>
  <si>
    <t xml:space="preserve">№ 62 от 02.11.2021 </t>
  </si>
  <si>
    <t>(Ибрагимова Сапура)</t>
  </si>
  <si>
    <t>№ 67 от 16.11.2021</t>
  </si>
  <si>
    <t xml:space="preserve"> (Неъматов Сардор Тохир угли)</t>
  </si>
  <si>
    <t>ЧП" SAIF OPTIMA"</t>
  </si>
  <si>
    <t>№ 33 от 03.05.2021г</t>
  </si>
  <si>
    <t>( МуминоваИрода Ойбек кизи)</t>
  </si>
  <si>
    <t>СП ООО "EZGU NIYAT KO'P TARMOQLI TIBBIYOT MARKAZI"</t>
  </si>
  <si>
    <t>21-148 от 10.08.2021</t>
  </si>
  <si>
    <t>Абдужаббарова Гулсанам Саидабдулло кизи</t>
  </si>
  <si>
    <t xml:space="preserve">"EXPERT MEDICAL" mas‘uliyati cheklangan jamiyati
</t>
  </si>
  <si>
    <t>№ 14 от 18.06.2021г</t>
  </si>
  <si>
    <t>( Олимжонова Дильзона)</t>
  </si>
  <si>
    <t>№ 8600 0210 5986 0372   за  медуслугу.</t>
  </si>
  <si>
    <t>№ приказа 3-П 04.11.2021 г.</t>
  </si>
  <si>
    <t>Алиме Джалилова</t>
  </si>
  <si>
    <t xml:space="preserve">"INTER KAXRAMON YORQINOY" mas‘uliyati cheklangan jamiyati
</t>
  </si>
  <si>
    <t xml:space="preserve">№ 6 от 01.12.2021 </t>
  </si>
  <si>
    <t>(Давлетиярова Арайлим)</t>
  </si>
  <si>
    <t>UNIVERSITATSKLINIKUM HALLE( Германия)</t>
  </si>
  <si>
    <t>001/2021 от 10.06.2021г</t>
  </si>
  <si>
    <t xml:space="preserve"> Джаявеера Салих Расул Салман</t>
  </si>
  <si>
    <t>Мед.услуги зарубежом</t>
  </si>
  <si>
    <t>ФГАУ НМИЦ здоровья детей Минздрава России</t>
  </si>
  <si>
    <t>111K/21 от 30.03.2021</t>
  </si>
  <si>
    <t xml:space="preserve"> Муродов Зафаржон</t>
  </si>
  <si>
    <t>Гос.бюджет.учреж.здравоохра."детская город.клин.больн.им.И.Ф.Филатова Депар.здрав.г.Москва</t>
  </si>
  <si>
    <t>№ 08-07-2021 ПМУ БФ от 08.07.2021</t>
  </si>
  <si>
    <t>Мухтаров Миран</t>
  </si>
  <si>
    <t>ARTEMIS MEDICARE SERVICES LTD Индия</t>
  </si>
  <si>
    <t>22-02-2021 от 22.02.2021</t>
  </si>
  <si>
    <t>Сотвалдиева Замира</t>
  </si>
  <si>
    <t xml:space="preserve">23-02-2021 от 23.02.2021 </t>
  </si>
  <si>
    <t>Таджибаева Ширинжон</t>
  </si>
  <si>
    <t>4-01-2021 от 14.01.2021</t>
  </si>
  <si>
    <t>Алимов Улугбек</t>
  </si>
  <si>
    <t>03-05-2021 от 03.05.2021</t>
  </si>
  <si>
    <t>Бахадырова Мехрибон</t>
  </si>
  <si>
    <t>04-03-2021 от 04.03.2021</t>
  </si>
  <si>
    <t>Бойкобилова Хосила</t>
  </si>
  <si>
    <t>09-05-2021 от 09.05.2021</t>
  </si>
  <si>
    <t>Салохиддинов Абдулазиз</t>
  </si>
  <si>
    <t>10-05-2021 от 10.05.2021</t>
  </si>
  <si>
    <t>Гафурова Ясмина</t>
  </si>
  <si>
    <t xml:space="preserve">17-05-2021 от 17.05.2021 </t>
  </si>
  <si>
    <t>Джафар Раджабов</t>
  </si>
  <si>
    <t>19-05-2021 от 19.05.2021</t>
  </si>
  <si>
    <t>Боходырова Мадина</t>
  </si>
  <si>
    <t>20-05-2021 от 20.05.2021</t>
  </si>
  <si>
    <t>Эркинов Асадбек</t>
  </si>
  <si>
    <t>24-05-2021 от 24.05.2021</t>
  </si>
  <si>
    <t>Маратов Амирхон</t>
  </si>
  <si>
    <t>25-05-2021 от 25.05.2021</t>
  </si>
  <si>
    <t>Олтибоев Далёр</t>
  </si>
  <si>
    <t xml:space="preserve">№ 2 от 20.10.2021 </t>
  </si>
  <si>
    <t>(Турсунов Хабиб)</t>
  </si>
  <si>
    <t>№ 3 от 10.11.2021</t>
  </si>
  <si>
    <t xml:space="preserve"> (Баходирова Мехрибон)</t>
  </si>
  <si>
    <t>№ 4 от 06.12.2021</t>
  </si>
  <si>
    <t xml:space="preserve"> (Махаматджанова Имона)</t>
  </si>
  <si>
    <t xml:space="preserve">№ 5 от 10.12.2021 </t>
  </si>
  <si>
    <t xml:space="preserve">№ 6 от 29.12.2021 </t>
  </si>
  <si>
    <t>(BAKHODIROVA MEHRIBON)</t>
  </si>
  <si>
    <t>Клиника «Fortis Memorial Research Institute» Индия</t>
  </si>
  <si>
    <t>№ 01.10.2021 от 01.10.2021</t>
  </si>
  <si>
    <t xml:space="preserve"> Анваров Иброхим</t>
  </si>
  <si>
    <t xml:space="preserve"> 07-06-2021 от 07.06.2021</t>
  </si>
  <si>
    <t xml:space="preserve"> Мамлакатхон Гайратжонова</t>
  </si>
  <si>
    <t>ООО "Клиника доктора Мышляева" РФ</t>
  </si>
  <si>
    <t xml:space="preserve"> Б/Н от 26.04.2021г</t>
  </si>
  <si>
    <t>Агаев Ага Чингизович</t>
  </si>
  <si>
    <t>ООО" MMC INTERNATIONAL" Грузия</t>
  </si>
  <si>
    <t>2021-55 от 12.05.2021г</t>
  </si>
  <si>
    <t>Григорянц Данил</t>
  </si>
  <si>
    <t>Реабилитационный центр"Три сестры" РФ</t>
  </si>
  <si>
    <t>145790-7 от 24.12.2020</t>
  </si>
  <si>
    <t>Рабиева Сагдиана Максуджановна</t>
  </si>
  <si>
    <t>"A'LO ISHONCH BARAKA SAVDO" mas'uliyati cheklangan jamiyati</t>
  </si>
  <si>
    <t>№ 258 от 14.12.2021</t>
  </si>
  <si>
    <t>За кондитерские продукции подарок на новый год  для тяжел больных детей Ферганский Долины</t>
  </si>
  <si>
    <t>Новогодний праздник в Ферганский и Андижанский детский центр</t>
  </si>
  <si>
    <t>"ADINA-MED" mas‘uliyati cheklangan jamiyati</t>
  </si>
  <si>
    <t>4741 от 08.06.2021</t>
  </si>
  <si>
    <t>Медицинские изделия (шприцы и катетеры) в ассортименте</t>
  </si>
  <si>
    <t>Помощь в НИИ Гематологии</t>
  </si>
  <si>
    <t>№ 4974 от 17.11.2021</t>
  </si>
  <si>
    <t>"AKBARS PHARM" mas`uliyati cheklangan jamiyati</t>
  </si>
  <si>
    <t>№ 97 от 17.11.2021</t>
  </si>
  <si>
    <t xml:space="preserve">За мед.оборудования  </t>
  </si>
  <si>
    <t>ООО"Denta Layn"</t>
  </si>
  <si>
    <t>№ 72 от 18.11.2021</t>
  </si>
  <si>
    <t>Медтехника</t>
  </si>
  <si>
    <t>№ 75 от 07.12.2021</t>
  </si>
  <si>
    <t>"DELTA MAX GROUP" mas`uliyati cheklangan jamiyati</t>
  </si>
  <si>
    <t>№ 178-21 от 03.11.2021</t>
  </si>
  <si>
    <t>Игла для биопсии</t>
  </si>
  <si>
    <t>НДМЦ</t>
  </si>
  <si>
    <t>"DUNYO SAVDO DDK" mas‘uliyati cheklangan jamiyati</t>
  </si>
  <si>
    <t>договор № 57/14 от 22.06.2021г</t>
  </si>
  <si>
    <t>Игровая комната онкологического отделения</t>
  </si>
  <si>
    <t>"FARG'ONA GARANT MEDTEXNIKA" xususiy korxonasi</t>
  </si>
  <si>
    <t>№ 390 от 18.11.2021</t>
  </si>
  <si>
    <t>Инвалидная коляска</t>
  </si>
  <si>
    <t>Ферганская Долина</t>
  </si>
  <si>
    <t>"GOODFROST" xususiy korxonasi</t>
  </si>
  <si>
    <t xml:space="preserve"> 518 от 20.09.2021</t>
  </si>
  <si>
    <t>Бытовой холодильник с морозильником INDESIT</t>
  </si>
  <si>
    <t>Помощь Национальному детскому Медицинскому Центру, отделение онкологии и гематологии</t>
  </si>
  <si>
    <t>"MEDTEXNO TRADE" mas`uliyati cheklangan jamiyati</t>
  </si>
  <si>
    <t>№ МТ-21/245F от 17.11.2021</t>
  </si>
  <si>
    <t>Мед.инструменты</t>
  </si>
  <si>
    <t>"ORIENT FITNES SPORT" mas'uliyati cheklangan jamiyati</t>
  </si>
  <si>
    <t>11 от 08.04.2021</t>
  </si>
  <si>
    <t>Спорттовары в ассортименте</t>
  </si>
  <si>
    <t>Помощь школе-интернат-25</t>
  </si>
  <si>
    <t>6 от 05.03.2021</t>
  </si>
  <si>
    <t>Помощь школе-интернат-26</t>
  </si>
  <si>
    <t>"PAKISTAN SISER INDUSTRIES" xususiy korxonasi</t>
  </si>
  <si>
    <t>№ 136 от 17.11.2021</t>
  </si>
  <si>
    <t>"PARVOZI HOLIS" xususiy korxonasi</t>
  </si>
  <si>
    <t xml:space="preserve">04 от 05.02.2021г </t>
  </si>
  <si>
    <t>Изготовление и установка стеклянных дверей в отделение онкологии и гематологии</t>
  </si>
  <si>
    <t>"PHARMED CLT" mas`uliyati cheklangan jamiyati</t>
  </si>
  <si>
    <t>№ РН21/09-27-3 от 27.09.2021</t>
  </si>
  <si>
    <t>Индивидуальный имплант для пациента,  Ходиматовой Мукаддас</t>
  </si>
  <si>
    <t>"PROFILE ALLIANCE INVEST" mas‘uliyati cheklangan jamiyati</t>
  </si>
  <si>
    <t>№ 16/12 от 16.12.2021</t>
  </si>
  <si>
    <t>Стеклянные комнаты для аутометрии</t>
  </si>
  <si>
    <t>ИП ООО"TIVA MEDICAL"</t>
  </si>
  <si>
    <t xml:space="preserve"> 03 от 18.01.2021г</t>
  </si>
  <si>
    <t>Саитходжаева Лола</t>
  </si>
  <si>
    <t>№ 58 от 25.10.2021</t>
  </si>
  <si>
    <t xml:space="preserve">Имплантируемый порткатетерная система для веноз-артериального доступа </t>
  </si>
  <si>
    <t>"MODERN TRADING SERVICE" mas‘uliyati cheklangan jamiyati</t>
  </si>
  <si>
    <t>№ 21 от 29.12.2021</t>
  </si>
  <si>
    <t>За подарки на новый год  для Зарафшана</t>
  </si>
  <si>
    <t>Новогодний праздник в Зарафшане</t>
  </si>
  <si>
    <t>"UMN MEDICAL" mas‘uliyati cheklangan jamiyati</t>
  </si>
  <si>
    <t>SRT 02/07/2021/1 от 02.07.2021</t>
  </si>
  <si>
    <t>Модуль для пульта управления</t>
  </si>
  <si>
    <t>Городской филиал онкологии, отделение радиологии</t>
  </si>
  <si>
    <t>"UNITECH MEDICAL" mas‘uliyati cheklangan jamiyati</t>
  </si>
  <si>
    <t>№ 213/21 от 16.11.2021</t>
  </si>
  <si>
    <t>"UNIVERSAL HOME" mas‘uliyati cheklangan jamiyati</t>
  </si>
  <si>
    <t xml:space="preserve"> 154/ТЗ от 21.09.2021</t>
  </si>
  <si>
    <t>Ковёр (130*190) в десткую игровую</t>
  </si>
  <si>
    <t>“AC Energy” Sp. z o.o</t>
  </si>
  <si>
    <t>№ ACE-EA01/2020 от 21.09.2020</t>
  </si>
  <si>
    <t xml:space="preserve">Кислородная станция
</t>
  </si>
  <si>
    <t xml:space="preserve"> Помощь Самаркандская Областная  Детская Многопрофильная Больница</t>
  </si>
  <si>
    <t>Помощь Нукусский филиал Респуб. Научного Спец экстренной мед. помощи</t>
  </si>
  <si>
    <t>№ ACE-EA01/2021 от 20.04.2021</t>
  </si>
  <si>
    <t xml:space="preserve">Кислородная станция( Воздушно винтовой компрессор)
</t>
  </si>
  <si>
    <t>Помощь Хорезмский медцентр</t>
  </si>
  <si>
    <t>GOLD PLASTIC TRADE</t>
  </si>
  <si>
    <t xml:space="preserve"> 8/N от 24.05.2021г </t>
  </si>
  <si>
    <t xml:space="preserve">Мягкие игрушки </t>
  </si>
  <si>
    <t>SULAYMANOV XUSNUTDIN ABDULAZIZOVICH</t>
  </si>
  <si>
    <t>1 от 09.03.2021</t>
  </si>
  <si>
    <t>Трикотажные изделия в ассортименте</t>
  </si>
  <si>
    <t xml:space="preserve"> Помощь школе-интернат №25</t>
  </si>
  <si>
    <t>ООО"UNIVERSAL HOME"</t>
  </si>
  <si>
    <t>94/ТЗ от 31.05.2021г</t>
  </si>
  <si>
    <t>Игрушки ,стол, диван ковер</t>
  </si>
  <si>
    <t>"SUN GATE INTERNATIONAL" mas‘uliyati cheklangan jamiyati</t>
  </si>
  <si>
    <t>№ 47-21 от 16.11.2021</t>
  </si>
  <si>
    <t>Инфузомат</t>
  </si>
  <si>
    <t>ООО "Элита Групп"</t>
  </si>
  <si>
    <t>№ 1470839 от 16.12.2021</t>
  </si>
  <si>
    <t>Принтер Брайля</t>
  </si>
  <si>
    <t>Помощь интернатам</t>
  </si>
  <si>
    <t>"ALOE-PLUS INVEST" mas‘uliyati cheklangan jamiyati</t>
  </si>
  <si>
    <t xml:space="preserve">№ 5 от 22.12.2021 </t>
  </si>
  <si>
    <t>А420 Назарова Хуршида Тоир кизи</t>
  </si>
  <si>
    <t>Помощь  медикаментами</t>
  </si>
  <si>
    <t>"ARTMED HOUS" mas‘uliyati cheklangan jamiyati</t>
  </si>
  <si>
    <t xml:space="preserve"> 001 от 18.08.2021 </t>
  </si>
  <si>
    <t xml:space="preserve"> </t>
  </si>
  <si>
    <t>ООО "FAYZ DIYOR FARM"</t>
  </si>
  <si>
    <t xml:space="preserve"> 01 от 04.02.2021</t>
  </si>
  <si>
    <t>А352 Алим Джалилов</t>
  </si>
  <si>
    <t>6 от 27.05.2021</t>
  </si>
  <si>
    <t>А405 Пак Ариана</t>
  </si>
  <si>
    <t xml:space="preserve">№ 16 от 04.11.2021 </t>
  </si>
  <si>
    <t>А395 Абдусаттаров Урунбой</t>
  </si>
  <si>
    <t xml:space="preserve">№ 17 от 04.11.2021 </t>
  </si>
  <si>
    <t>А440 (Холмуродов Озодбек)</t>
  </si>
  <si>
    <t>"CITY PHARM" mas‘uliyati cheklangan jamiyati</t>
  </si>
  <si>
    <t>03 от 09.08.2021</t>
  </si>
  <si>
    <t>А411 Жураева Дилшода</t>
  </si>
  <si>
    <t>"SARDORXON IDEAL FARM" mas'uliyati cheklangan jamiyati</t>
  </si>
  <si>
    <t xml:space="preserve"> 1 от 25.01.2021г</t>
  </si>
  <si>
    <t>А347 Хусанов Лазиз Аманович</t>
  </si>
  <si>
    <t>"JASMINA ULUG'BEK FARM" mas‘uliyati cheklangan jamiyati</t>
  </si>
  <si>
    <t>3 от 25.02.2021г</t>
  </si>
  <si>
    <t>А361 Джурабаева Жадира</t>
  </si>
  <si>
    <t>9от 10.03.2021г</t>
  </si>
  <si>
    <t>"АЖУ БИЗНЕС СТАР" ХК</t>
  </si>
  <si>
    <t xml:space="preserve"> 08 от 08.04.2021г</t>
  </si>
  <si>
    <t>А376 Мамурова Муроджона</t>
  </si>
  <si>
    <t>PARVENU POWER</t>
  </si>
  <si>
    <t xml:space="preserve"> 4 от 23,06,2021</t>
  </si>
  <si>
    <t>А412 Аъзамова Бибисора Акрамжон кизи</t>
  </si>
  <si>
    <t>5 от 23,06,2021</t>
  </si>
  <si>
    <t>А381 Маявлянова Дилдора Хайдаровна</t>
  </si>
  <si>
    <t xml:space="preserve"> 6 от 23,06,2021</t>
  </si>
  <si>
    <t>А383 Джуманов Азизбек Аскарбек угли</t>
  </si>
  <si>
    <t>7 от 23,06,2021</t>
  </si>
  <si>
    <t>А421 Кадирханов Мухаммад Алихон Ботир угли</t>
  </si>
  <si>
    <t>8 от 23,06,2021</t>
  </si>
  <si>
    <t>9 от 23,06,2021</t>
  </si>
  <si>
    <t>А418 Кадырова Макпал</t>
  </si>
  <si>
    <t xml:space="preserve">№ 11 от 18.08.2021 </t>
  </si>
  <si>
    <t>А296 Евглевский Александр Юрьевич</t>
  </si>
  <si>
    <t>№ 12 от 29.09.2021</t>
  </si>
  <si>
    <t>А436 Долгов Арман</t>
  </si>
  <si>
    <t>13 от 29.09.2021</t>
  </si>
  <si>
    <t>14 от 29.09.2021</t>
  </si>
  <si>
    <t xml:space="preserve"> 3 от 17.05.2021</t>
  </si>
  <si>
    <t xml:space="preserve">Косимов Лазиз </t>
  </si>
  <si>
    <t>Косимов Умар</t>
  </si>
  <si>
    <t>Толибжонов Бехрузбек</t>
  </si>
  <si>
    <t>Толибжонов Хожимурод</t>
  </si>
  <si>
    <t>Сахобиддинов Анваржон</t>
  </si>
  <si>
    <t>Муйдинов Муслим</t>
  </si>
  <si>
    <t>Эсонжонов Мухаммаддиер</t>
  </si>
  <si>
    <t>Эркинов Иззатбек</t>
  </si>
  <si>
    <t>Мирзатолипов Миозодбек</t>
  </si>
  <si>
    <t>Мирзатолипов Нурисломбек</t>
  </si>
  <si>
    <t>Абдужалилов Абдугани</t>
  </si>
  <si>
    <t>Валижонов Яхёбек</t>
  </si>
  <si>
    <t>Жумакузиев Умид</t>
  </si>
  <si>
    <t>Исмоилов Хасан</t>
  </si>
  <si>
    <t>Мамаджонов Озодбек</t>
  </si>
  <si>
    <t>№ 15 от 06.10.2021</t>
  </si>
  <si>
    <t xml:space="preserve"> А439 Даулетбаев Н.М.)</t>
  </si>
  <si>
    <t>МЧЖ "FIALKA"</t>
  </si>
  <si>
    <t>№ 106 от 06.10.2021</t>
  </si>
  <si>
    <t>А431 Исмаилов Изатулла</t>
  </si>
  <si>
    <t xml:space="preserve">№ 107 от 06.10.2021 </t>
  </si>
  <si>
    <t>А432 Бахтиёров Жавохир</t>
  </si>
  <si>
    <t xml:space="preserve">№ 331 от 27.10.2021 </t>
  </si>
  <si>
    <t>№ 339 от 02.11.2021</t>
  </si>
  <si>
    <t xml:space="preserve"> А372 Эркинжонов Озодбек)</t>
  </si>
  <si>
    <t xml:space="preserve">№ 341 от 04.11.2021 </t>
  </si>
  <si>
    <t>№ 342 от 05.11.2021</t>
  </si>
  <si>
    <t xml:space="preserve"> А434 Бегимбаев Абдусалом)</t>
  </si>
  <si>
    <t>№ 346 от 15.11.2021</t>
  </si>
  <si>
    <t>А414  Камалова Феруза)</t>
  </si>
  <si>
    <t>№ 352 от 07.12.2021</t>
  </si>
  <si>
    <t xml:space="preserve"> А246 (Тожиева Нурхаёт)</t>
  </si>
  <si>
    <t xml:space="preserve">№ 343 от 11.11.2021 </t>
  </si>
  <si>
    <t>А446 Олимхонов Акбархон)</t>
  </si>
  <si>
    <t>№ 348 от 16.11.2021</t>
  </si>
  <si>
    <t xml:space="preserve"> А451 (Эргашев Темур)</t>
  </si>
  <si>
    <t xml:space="preserve">№ 344 от 12.11.2021 </t>
  </si>
  <si>
    <t>А448 (Сафаров Шахриёр)</t>
  </si>
  <si>
    <t>ООО "SOG'LOM KELAJAK BIZNES"</t>
  </si>
  <si>
    <t xml:space="preserve"> 8 от 30.06.2021</t>
  </si>
  <si>
    <t>А387 Муродов Ашурбек</t>
  </si>
  <si>
    <t>А423 Гуломова Анор</t>
  </si>
  <si>
    <t>А425 Вечернина Наталья</t>
  </si>
  <si>
    <t>А382 Муминова Ирода</t>
  </si>
  <si>
    <t>А426 Исмоилова Хумойробегим</t>
  </si>
  <si>
    <t xml:space="preserve"> 02 от 01.02.2021</t>
  </si>
  <si>
    <t>Очилов Аржун</t>
  </si>
  <si>
    <t>Урайимжонов Элдорбек</t>
  </si>
  <si>
    <t>Солиев  Шамшодбек</t>
  </si>
  <si>
    <t>Тошматов  Бехруз</t>
  </si>
  <si>
    <t>Олимов Огабек</t>
  </si>
  <si>
    <t>Салихов Абубакир</t>
  </si>
  <si>
    <t>Ахмадхужаев Жовохирбек</t>
  </si>
  <si>
    <t>Эргашев Отамурод</t>
  </si>
  <si>
    <t xml:space="preserve"> Каримов Каримжон</t>
  </si>
  <si>
    <t>Сайидхужаева Лолахон</t>
  </si>
  <si>
    <t>Хамдамов Сайидолим</t>
  </si>
  <si>
    <t xml:space="preserve"> 12/1-21 от 12.08.2021 </t>
  </si>
  <si>
    <t>А429 Абдуманнопов Азизбек Баходир угли</t>
  </si>
  <si>
    <t xml:space="preserve"> 12/2-21 от 12.08.2021 </t>
  </si>
  <si>
    <t>А390 Рахимбоева Парвина Бахромовна</t>
  </si>
  <si>
    <t xml:space="preserve"> 12/21 от 12.08.2021</t>
  </si>
  <si>
    <t>А427 Икромов Хосилбек Жамшид угли</t>
  </si>
  <si>
    <t xml:space="preserve"> 12/3-21 от 12.08.2021  </t>
  </si>
  <si>
    <t xml:space="preserve">31 от 09.09.2021  </t>
  </si>
  <si>
    <t>А404 Толлибеков Жавлонбек</t>
  </si>
  <si>
    <t xml:space="preserve"> 32  от 09.09.2021</t>
  </si>
  <si>
    <t xml:space="preserve"> 03 от 08.02.2021 </t>
  </si>
  <si>
    <t>Мамадалиев Амиршох</t>
  </si>
  <si>
    <t>Улашова Машхура</t>
  </si>
  <si>
    <t>Мухаммаджонов Мухаммадзиевидин</t>
  </si>
  <si>
    <t xml:space="preserve"> Меликузив Мубинахон</t>
  </si>
  <si>
    <t>Мадаминова Фотима</t>
  </si>
  <si>
    <t>Жураева Арислон</t>
  </si>
  <si>
    <t xml:space="preserve">04 от 23.03.2021 </t>
  </si>
  <si>
    <t>Адилжонов Дилшодбек</t>
  </si>
  <si>
    <t xml:space="preserve"> Якубова Доно</t>
  </si>
  <si>
    <t xml:space="preserve"> Азамав Улугбек</t>
  </si>
  <si>
    <t>Тажибоеа Сардор</t>
  </si>
  <si>
    <t>Уктамов Шохжохон</t>
  </si>
  <si>
    <t xml:space="preserve"> 05 от 27.04.2021</t>
  </si>
  <si>
    <t>Утаганов Алишер</t>
  </si>
  <si>
    <t>Исмоилов Шигбосбек</t>
  </si>
  <si>
    <t>Абдуманонов Муроджон</t>
  </si>
  <si>
    <t>Ширибидинова Ойшохон</t>
  </si>
  <si>
    <t>Мавланова Дилдора</t>
  </si>
  <si>
    <t xml:space="preserve"> 06 от 17.06.2021</t>
  </si>
  <si>
    <t>А326 Солиев Абубакар</t>
  </si>
  <si>
    <t>А389 Султанов Огабек</t>
  </si>
  <si>
    <t>А390 Рахимбоева  Парвина</t>
  </si>
  <si>
    <t xml:space="preserve"> А373 Ахмаджонов Мухамададазиз</t>
  </si>
  <si>
    <t>А416 Довронов Азизбек</t>
  </si>
  <si>
    <t>А391 Исмоилов Бехруз</t>
  </si>
  <si>
    <t xml:space="preserve"> А402 Саида Раметова</t>
  </si>
  <si>
    <t>А384 Жураев Улугбек</t>
  </si>
  <si>
    <t xml:space="preserve">07 от 18.06.2021 </t>
  </si>
  <si>
    <t>А372 Эркинжонов Озодбек</t>
  </si>
  <si>
    <t>А365 Ходжаев Мухаммадамин</t>
  </si>
  <si>
    <t>А396 Журабоев Исмоил</t>
  </si>
  <si>
    <t xml:space="preserve"> А304 Юсупов Дилшодбек</t>
  </si>
  <si>
    <t>А306 Отахонова Солиха</t>
  </si>
  <si>
    <t xml:space="preserve"> А319 Тоштемиров  Жасурбек</t>
  </si>
  <si>
    <t xml:space="preserve">№ 33 от 12.10.2021 </t>
  </si>
  <si>
    <t>А440 Холмуродов Озодбек</t>
  </si>
  <si>
    <t xml:space="preserve">№ 34 от 13.12.2021 </t>
  </si>
  <si>
    <t>А420 (Назарова Хуршида)</t>
  </si>
  <si>
    <t xml:space="preserve">№ 35 от 14.12.2021 </t>
  </si>
  <si>
    <t>А453 Абдулхадова Ферузабону)</t>
  </si>
  <si>
    <t>№ 35 от 27.04.2021г</t>
  </si>
  <si>
    <t xml:space="preserve">А359 Муродова Зафаржона
</t>
  </si>
  <si>
    <t>Помощь  товаром мед.назнач</t>
  </si>
  <si>
    <t>"DIMAX TOUR GROUP" xususiy korxonasi</t>
  </si>
  <si>
    <t>№ 7 от 11.11.2021</t>
  </si>
  <si>
    <t xml:space="preserve"> MAKHMUDOV SADRIDDIN и SHARIPOVА</t>
  </si>
  <si>
    <t xml:space="preserve">Покупка авиабилетов </t>
  </si>
  <si>
    <t>"DON AVIA TRANS" mas'uliyati cheklangan jamiyati</t>
  </si>
  <si>
    <t>16 от 25.03.2021г</t>
  </si>
  <si>
    <t>Мурадова Зафаржона</t>
  </si>
  <si>
    <t>30 от 26.04.2021г</t>
  </si>
  <si>
    <t xml:space="preserve"> 49 от 17.06.2021г</t>
  </si>
  <si>
    <t>Эркиновых Хасана и Хусана</t>
  </si>
  <si>
    <t>"ITASH-TRAVEL" mas‘uliyati cheklangan jamiyati</t>
  </si>
  <si>
    <t>№ 78 от 10.12.2021(</t>
  </si>
  <si>
    <t>(Yakhyoeva Muslima)</t>
  </si>
  <si>
    <t>"PEGAS GROUP" mas‘uliyati cheklangan jamiyati</t>
  </si>
  <si>
    <t xml:space="preserve">№ 27/AV от 02.11.2021 </t>
  </si>
  <si>
    <t>(Попова Лера)</t>
  </si>
  <si>
    <t>№ 31/AV от 19.11.2021</t>
  </si>
  <si>
    <t xml:space="preserve"> (Попова Лера)</t>
  </si>
  <si>
    <t>"UZBEKISTAN AIRWAYS" aksiyadorlik jamiyati</t>
  </si>
  <si>
    <t>205 от 19.04.2021 г</t>
  </si>
  <si>
    <t xml:space="preserve"> Агаева Ага</t>
  </si>
  <si>
    <t>ООО" ALMAZ TRAVEL"</t>
  </si>
  <si>
    <t>06 от 12.04.2021г</t>
  </si>
  <si>
    <t xml:space="preserve"> Григорянц Даниила</t>
  </si>
  <si>
    <t>ООО "PERFECT AVIA TOUR"</t>
  </si>
  <si>
    <t>№ 21 от 24.07.0021</t>
  </si>
  <si>
    <t>Салохаддинов Абдулазиз</t>
  </si>
  <si>
    <t xml:space="preserve">15 от 02.06.2021 </t>
  </si>
  <si>
    <t>Олтибаев Далер</t>
  </si>
  <si>
    <t>16 от 02.06.2021</t>
  </si>
  <si>
    <t>Баходырова Мадина</t>
  </si>
  <si>
    <t>17 от 02.06.2021</t>
  </si>
  <si>
    <t>4 от 01.03.2021</t>
  </si>
  <si>
    <t>№ 39 от 13.10.2021</t>
  </si>
  <si>
    <t xml:space="preserve"> (Гуломжанов Мухаммадризо)</t>
  </si>
  <si>
    <t>ООО "TOSHKENT DEU"</t>
  </si>
  <si>
    <t>договор № 3-222-2021-04091UA/C от 07.07.2021</t>
  </si>
  <si>
    <t>За справку</t>
  </si>
  <si>
    <t>Дамас</t>
  </si>
  <si>
    <t>O'ZBEKISTON RESPUBLIKASI MOLIYA VAZIRLIGI</t>
  </si>
  <si>
    <t xml:space="preserve">"Платежное поручение исходящее 00000000246 от 02.08.2021 </t>
  </si>
  <si>
    <t>Гос.пошлина для оформ. номера</t>
  </si>
  <si>
    <t xml:space="preserve">"Платежное поручение исходящее 00000000247 от 02.08.2021 </t>
  </si>
  <si>
    <t>Гос.пошлина для оформ. тех.паспорта</t>
  </si>
  <si>
    <t xml:space="preserve">Платежное поручение исходящее 00000000248 от 02.08.2021 </t>
  </si>
  <si>
    <t xml:space="preserve"> Госпошлина за техосмотр</t>
  </si>
  <si>
    <t>UZAUTO MOTORS aksiyadorlik jamiyati</t>
  </si>
  <si>
    <t>№  3-222-2021-04091UA от 07.07.2021</t>
  </si>
  <si>
    <t>Покупка а/м  DAMAS DLX</t>
  </si>
  <si>
    <t>Затраты по проекту (Проект по фандрайзингу, сбор денежных средств)</t>
  </si>
  <si>
    <t xml:space="preserve"> ИП XALMATOVA REGINA RAVSHANOVNA</t>
  </si>
  <si>
    <t>95 от 06.01.2021</t>
  </si>
  <si>
    <t>Боксы(урны) милосердия</t>
  </si>
  <si>
    <t>Для отдела боксов</t>
  </si>
  <si>
    <t>"DECL IMPEX" mas`uliyati cheklangan jamiyati</t>
  </si>
  <si>
    <t>№ 108 от 03.12.2021</t>
  </si>
  <si>
    <t>За декларирования</t>
  </si>
  <si>
    <t>Проект Стопковид</t>
  </si>
  <si>
    <t>"ISAMOV CO" oilaviy korxonasi</t>
  </si>
  <si>
    <t xml:space="preserve"> 4 от 22.02.2021г</t>
  </si>
  <si>
    <t>Долгосрочный проект, изготавление боксов милосердия для сбора денежных средств</t>
  </si>
  <si>
    <t>Договор №6 от 27.05.2021г</t>
  </si>
  <si>
    <t>"KOLOR-POINT" mas‘uliyati cheklangan jamiyati</t>
  </si>
  <si>
    <t xml:space="preserve"> 39 от 04,06,2021</t>
  </si>
  <si>
    <t>Изготовление баннера 1,2х45м</t>
  </si>
  <si>
    <t>Затраты по проекту (Презентация годового отчета)</t>
  </si>
  <si>
    <t>"MAXIMUM-MEDIA" xususiy korxonasi</t>
  </si>
  <si>
    <t>№ 112 от 14.12.2021</t>
  </si>
  <si>
    <t>Печатные услуги</t>
  </si>
  <si>
    <t>№ 73 от 30.10.2021</t>
  </si>
  <si>
    <t>№ 90 от 19.11.2021</t>
  </si>
  <si>
    <t>"PROMOSTOCK" mas‘uliyati cheklangan jamiyati</t>
  </si>
  <si>
    <t xml:space="preserve"> 76 от 10.06.2021г</t>
  </si>
  <si>
    <t>Подарки для Футбольного матча</t>
  </si>
  <si>
    <t>Затраты по проекту (Благотворительный Футбольный матч)</t>
  </si>
  <si>
    <t>"SEAL MAG" aksiyadorlik jamiyati</t>
  </si>
  <si>
    <t xml:space="preserve"> 00150 от 08.06.2021г</t>
  </si>
  <si>
    <t xml:space="preserve">Ручка с лого " EZGU AMAL" и "KNAUF" </t>
  </si>
  <si>
    <t>Затраты по проекту (Марафон, раздаточный материал)</t>
  </si>
  <si>
    <t>QODIROV TEMUR G‘AYRAT O‘G‘LI</t>
  </si>
  <si>
    <t xml:space="preserve"> 16 от 16.02.2021г</t>
  </si>
  <si>
    <t>Таблички из фомакса с апликацией из акрила</t>
  </si>
  <si>
    <t>Затраты по проекту</t>
  </si>
  <si>
    <t xml:space="preserve"> 30 от 29.04.2021г</t>
  </si>
  <si>
    <t>57 от 15.06.2021г</t>
  </si>
  <si>
    <t>Печать стикеров на оракале, d=14 см</t>
  </si>
  <si>
    <t>Xorazm viloyati bojxona boshqarmasi</t>
  </si>
  <si>
    <t>№ 01 от 02.12.2021</t>
  </si>
  <si>
    <t>Расходы по КС</t>
  </si>
  <si>
    <t>YATT KAMILOV DILMUROD MIRZAXMADOVICH</t>
  </si>
  <si>
    <t>№ 02 от 01.12.2021</t>
  </si>
  <si>
    <t>№ 1 от 25.08.2021</t>
  </si>
  <si>
    <t>ООО "PRINT MEDIA"</t>
  </si>
  <si>
    <t xml:space="preserve"> 71 от 08.02.2021</t>
  </si>
  <si>
    <t xml:space="preserve">Буклеты
</t>
  </si>
  <si>
    <t>08 от 17.04.2021г</t>
  </si>
  <si>
    <t>Babanazarova Marinika</t>
  </si>
  <si>
    <t>Покупка авиабелетов на открытие КС в Нукусе</t>
  </si>
  <si>
    <t>ЧП "ANTYASOV IGOR RIMZIYVICH"</t>
  </si>
  <si>
    <t xml:space="preserve"> 01 от 13.01.2021</t>
  </si>
  <si>
    <t>Тумбы из ЛМДФ</t>
  </si>
  <si>
    <t>ЧП "YARRA-MEDIA"</t>
  </si>
  <si>
    <t>13 от 16.02.2021 год</t>
  </si>
  <si>
    <t>Печать логотипа на самоклейки</t>
  </si>
  <si>
    <t>16 от 06.03.2021 год</t>
  </si>
  <si>
    <t>Распечатка наклеек-услуги полиграфии</t>
  </si>
  <si>
    <t>48 от 30.04.2021 год</t>
  </si>
  <si>
    <t>Наклейка 37*40</t>
  </si>
  <si>
    <t xml:space="preserve">ЧП YUSUPOV ANVAR AXMADJONOVICH </t>
  </si>
  <si>
    <t>54_3 от 18.09.2021</t>
  </si>
  <si>
    <t>Печат на оракале размер 60*60см</t>
  </si>
  <si>
    <t>"ANJIR COMPUTERS" mas‘uliyati cheklangan jamiyati</t>
  </si>
  <si>
    <t>№ 109 от 23.07.2021</t>
  </si>
  <si>
    <t>Офис</t>
  </si>
  <si>
    <t>ПК для сотрудников</t>
  </si>
  <si>
    <t>"ULTRASHOP UZ" mas'uliyati cheklangan jamiyati</t>
  </si>
  <si>
    <t>915/2021 от 21.06.2021г</t>
  </si>
  <si>
    <t xml:space="preserve">Покупка  Ноутбук Asus
</t>
  </si>
  <si>
    <t>ЯТТ AZIMOV SHAXRIYOR G‘AYRATTILLA O‘G‘LI</t>
  </si>
  <si>
    <t>№ Р56/2021 от 17.09.2021</t>
  </si>
  <si>
    <t>Видеоролик 3-хлетие</t>
  </si>
  <si>
    <t>Феруза, Дмитрий, Фатхулло</t>
  </si>
  <si>
    <t>август, октябрь - инвентаризация</t>
  </si>
  <si>
    <t>Командировочные для выезда в регион</t>
  </si>
  <si>
    <t>Отдел боксов</t>
  </si>
  <si>
    <t>Траст, ПСБ, Капитал</t>
  </si>
  <si>
    <t xml:space="preserve"> Общее</t>
  </si>
  <si>
    <t>Авг-дек.2023</t>
  </si>
  <si>
    <t>Усл.банка</t>
  </si>
  <si>
    <t>"GLASS TECH SERVICE" mas‘uliyati cheklangan jamiyati</t>
  </si>
  <si>
    <t>№ 466 от 16.12.2021</t>
  </si>
  <si>
    <t>Стеклянная перегородка</t>
  </si>
  <si>
    <t>Информация по контрагентам, договорам, затратам АУП за  2021 год</t>
  </si>
  <si>
    <t>"DESKFORM" mas‘uliyati cheklangan jamiyati</t>
  </si>
  <si>
    <t>№ 5318 от 06.08.2021</t>
  </si>
  <si>
    <t>Канцтовары</t>
  </si>
  <si>
    <t>№ 8264 от 13.12.2021</t>
  </si>
  <si>
    <t>"KANSTIK" mas‘uliyati cheklangan jamiyati</t>
  </si>
  <si>
    <t>№ 6/452 от 26.01.2021</t>
  </si>
  <si>
    <t>"PERSON HUNTERS" mas‘uliyati cheklangan jamiyati</t>
  </si>
  <si>
    <t>Дог № R/38-2021 от 28,06,2021</t>
  </si>
  <si>
    <t>За подбор персонала</t>
  </si>
  <si>
    <t>бухгалтер</t>
  </si>
  <si>
    <t>"PIT STOP MOTORS" mas`uliyati cheklangan jamiyati</t>
  </si>
  <si>
    <t>№ А7-49/21-Т от 03.11.2021</t>
  </si>
  <si>
    <t xml:space="preserve">Тех.обслуживание </t>
  </si>
  <si>
    <t>"STEMP TRUST" mas'uliyati cheklangan jamiyati</t>
  </si>
  <si>
    <t>№ 578 от 04.08.2021</t>
  </si>
  <si>
    <t>Бухгалтерия</t>
  </si>
  <si>
    <t xml:space="preserve">Печать </t>
  </si>
  <si>
    <t>"UNIVERSAL BIG SERVICE" xususiy korxonasi</t>
  </si>
  <si>
    <t>№ 202 от 16.11.2021</t>
  </si>
  <si>
    <t>Заправка принтера</t>
  </si>
  <si>
    <t>"UHY TASHKENT" mas‘uliyati cheklangan jamiyati</t>
  </si>
  <si>
    <t>№ 4815 от 25.08.2021</t>
  </si>
  <si>
    <t>Усл.юриста</t>
  </si>
  <si>
    <t>Договор " 2807 от 19.03.2021</t>
  </si>
  <si>
    <t>Усл. Аудита</t>
  </si>
  <si>
    <t xml:space="preserve">"ASIA ONLINE" xususiy korxonasi
</t>
  </si>
  <si>
    <t>Дог. № 5-Р от 08.01.2021г</t>
  </si>
  <si>
    <t>Ремонт монетсортировщика</t>
  </si>
  <si>
    <t xml:space="preserve">"VAKIF" Адвокатлик фирмаси
</t>
  </si>
  <si>
    <t>Договор № 03 от 01.02.2019 год</t>
  </si>
  <si>
    <t>Юр.услуги</t>
  </si>
  <si>
    <t>янв-дек 2021</t>
  </si>
  <si>
    <t>KONDRATOVA NATALYA FEDOROVNA</t>
  </si>
  <si>
    <t>Договор № 2 от 30.12.2020 год</t>
  </si>
  <si>
    <t>Долг за аренду помещ. Под офис</t>
  </si>
  <si>
    <t>Старый офис</t>
  </si>
  <si>
    <t xml:space="preserve">ООО  GPS MONITOR AND CONSULTING  
</t>
  </si>
  <si>
    <t>№ 19-О от 06.10.2021</t>
  </si>
  <si>
    <t>Установка и абонентская</t>
  </si>
  <si>
    <t>Для Дамас</t>
  </si>
  <si>
    <t xml:space="preserve">ООО  GPS MONITOR AND CONSULTING  </t>
  </si>
  <si>
    <t>№ 66-U от 06.10.2021</t>
  </si>
  <si>
    <t>Установка Спутниковой системы слежения TELTONIKA FMВ920</t>
  </si>
  <si>
    <t>ООО "COSCOM"</t>
  </si>
  <si>
    <t>Договор № ТАS61-2019080257525 от 19.08.2019 год</t>
  </si>
  <si>
    <t>Сот.связь</t>
  </si>
  <si>
    <t>Сотрудники</t>
  </si>
  <si>
    <t>Норма заканодательство</t>
  </si>
  <si>
    <t>№210731С от 09.08.2021</t>
  </si>
  <si>
    <t>АУП</t>
  </si>
  <si>
    <t>EUROASIA INSURANCE mas‘uliyati cheklangan jamiyati</t>
  </si>
  <si>
    <t>№ AG/ОБ-13-15/3273 от 25.11.2021г</t>
  </si>
  <si>
    <t>Страхование сотрудников</t>
  </si>
  <si>
    <t>Общее</t>
  </si>
  <si>
    <t>ООО "SUVAN NET"</t>
  </si>
  <si>
    <t>Договор № ДХ-1311-06/19 от 21.06.2019 год,  сог. счет к оплату №174826 от 30.12.2021</t>
  </si>
  <si>
    <t>Перенос домена ezguamal.org-1 год</t>
  </si>
  <si>
    <t>Расходы по сайту</t>
  </si>
  <si>
    <t>ООО "UNIVERSAL MOBILE SYSTEMS"</t>
  </si>
  <si>
    <t>Договор № 370102866942 от 10.10.2019 год</t>
  </si>
  <si>
    <t>ЧП "ALLIANCE SOLUTIONS"</t>
  </si>
  <si>
    <t>Договор № AS 21-345 от 12.05.2021 год</t>
  </si>
  <si>
    <t xml:space="preserve">Информационно-технологическое сопровождение 1-с
</t>
  </si>
  <si>
    <t xml:space="preserve">ЧП "BORBARAKA" </t>
  </si>
  <si>
    <t>Договор № ДХ-07/02/2020 от 07.02.2020 год</t>
  </si>
  <si>
    <t>Хостинг</t>
  </si>
  <si>
    <t>ЯТТ BADALOV ABDUJALIL ABDUGAFUROVICH</t>
  </si>
  <si>
    <t>№ 05/11-4 от 05.11.2021</t>
  </si>
  <si>
    <t xml:space="preserve">ООО "GUIDELINES BUSINESS CONSULTING"
</t>
  </si>
  <si>
    <t>Договор № АК-3012/2 от 30.12.2019 год</t>
  </si>
  <si>
    <t>За бух.учет(долг по стар. период)</t>
  </si>
  <si>
    <t>Под.налог на дох.физ.лиц</t>
  </si>
  <si>
    <t>за 2021</t>
  </si>
  <si>
    <t xml:space="preserve">Налоги </t>
  </si>
  <si>
    <t>Соц.налог и ИНПС</t>
  </si>
  <si>
    <t>Корпоративная карта</t>
  </si>
  <si>
    <t>Номер карты 8600493209328925</t>
  </si>
  <si>
    <t>Авг-дек.2021</t>
  </si>
  <si>
    <t>Бензин Дамас</t>
  </si>
  <si>
    <t>"LION STAMP" mas`uliyati cheklangan jamiyati</t>
  </si>
  <si>
    <t>№ 56 от 20.08.2021</t>
  </si>
  <si>
    <t>За угловой штамп</t>
  </si>
</sst>
</file>

<file path=xl/styles.xml><?xml version="1.0" encoding="utf-8"?>
<styleSheet xmlns="http://schemas.openxmlformats.org/spreadsheetml/2006/main">
  <numFmts count="6">
    <numFmt numFmtId="176" formatCode="#\ ##0"/>
    <numFmt numFmtId="177" formatCode="_-* #\.##0\ &quot;₽&quot;_-;\-* #\.##0\ &quot;₽&quot;_-;_-* \-\ &quot;₽&quot;_-;_-@_-"/>
    <numFmt numFmtId="178" formatCode="_-* #\.##0.00_-;\-* #\.##0.00_-;_-* &quot;-&quot;??_-;_-@_-"/>
    <numFmt numFmtId="179" formatCode="#\ ##0.00"/>
    <numFmt numFmtId="180" formatCode="_-* #\.##0.00\ &quot;₽&quot;_-;\-* #\.##0.00\ &quot;₽&quot;_-;_-* \-??\ &quot;₽&quot;_-;_-@_-"/>
    <numFmt numFmtId="181" formatCode="_-* #\.##0_-;\-* #\.##0_-;_-* &quot;-&quot;_-;_-@_-"/>
  </numFmts>
  <fonts count="35">
    <font>
      <sz val="11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b/>
      <sz val="14"/>
      <name val="Calibri"/>
      <charset val="204"/>
      <scheme val="minor"/>
    </font>
    <font>
      <b/>
      <sz val="12"/>
      <name val="Calibri"/>
      <charset val="204"/>
      <scheme val="minor"/>
    </font>
    <font>
      <sz val="8"/>
      <name val="Arial"/>
      <charset val="134"/>
    </font>
    <font>
      <sz val="10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29"/>
      </left>
      <right/>
      <top style="thin">
        <color indexed="2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9"/>
      </top>
      <bottom style="thin">
        <color indexed="29"/>
      </bottom>
      <diagonal/>
    </border>
    <border>
      <left/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13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81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1" fillId="22" borderId="2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30" borderId="2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35" borderId="25" applyNumberFormat="0" applyAlignment="0" applyProtection="0">
      <alignment vertical="center"/>
    </xf>
    <xf numFmtId="0" fontId="28" fillId="34" borderId="29" applyNumberFormat="0" applyAlignment="0" applyProtection="0">
      <alignment vertical="center"/>
    </xf>
    <xf numFmtId="0" fontId="19" fillId="22" borderId="25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0" borderId="0"/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0" borderId="0"/>
    <xf numFmtId="0" fontId="3" fillId="0" borderId="0"/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0" borderId="0"/>
    <xf numFmtId="0" fontId="13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1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9" fontId="7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9" fontId="5" fillId="3" borderId="1" xfId="0" applyNumberFormat="1" applyFont="1" applyFill="1" applyBorder="1" applyAlignment="1">
      <alignment horizontal="center" vertical="center"/>
    </xf>
    <xf numFmtId="179" fontId="5" fillId="0" borderId="9" xfId="0" applyNumberFormat="1" applyFont="1" applyBorder="1" applyAlignment="1">
      <alignment horizontal="center" vertical="center"/>
    </xf>
    <xf numFmtId="179" fontId="5" fillId="3" borderId="1" xfId="47" applyNumberFormat="1" applyFont="1" applyFill="1" applyBorder="1" applyAlignment="1">
      <alignment horizontal="center" vertical="center"/>
    </xf>
    <xf numFmtId="179" fontId="5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79" fontId="5" fillId="3" borderId="1" xfId="0" applyNumberFormat="1" applyFont="1" applyFill="1" applyBorder="1" applyAlignment="1">
      <alignment horizontal="center" vertical="center" wrapText="1"/>
    </xf>
    <xf numFmtId="179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79" fontId="5" fillId="3" borderId="1" xfId="42" applyNumberFormat="1" applyFont="1" applyFill="1" applyBorder="1" applyAlignment="1">
      <alignment horizontal="center" vertical="center"/>
    </xf>
    <xf numFmtId="0" fontId="6" fillId="3" borderId="1" xfId="54" applyNumberFormat="1" applyFont="1" applyFill="1" applyBorder="1" applyAlignment="1">
      <alignment horizontal="center" vertical="center" wrapText="1"/>
    </xf>
    <xf numFmtId="0" fontId="5" fillId="3" borderId="1" xfId="54" applyNumberFormat="1" applyFont="1" applyFill="1" applyBorder="1" applyAlignment="1">
      <alignment horizontal="center" vertical="center" wrapText="1"/>
    </xf>
    <xf numFmtId="179" fontId="5" fillId="3" borderId="1" xfId="54" applyNumberFormat="1" applyFont="1" applyFill="1" applyBorder="1" applyAlignment="1">
      <alignment horizontal="center" vertical="center"/>
    </xf>
    <xf numFmtId="179" fontId="5" fillId="0" borderId="0" xfId="0" applyNumberFormat="1" applyFont="1" applyBorder="1" applyAlignment="1">
      <alignment horizontal="center" vertical="center"/>
    </xf>
    <xf numFmtId="0" fontId="6" fillId="3" borderId="1" xfId="42" applyNumberFormat="1" applyFont="1" applyFill="1" applyBorder="1" applyAlignment="1">
      <alignment horizontal="center" vertical="center" wrapText="1"/>
    </xf>
    <xf numFmtId="0" fontId="5" fillId="3" borderId="1" xfId="42" applyNumberFormat="1" applyFont="1" applyFill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/>
    </xf>
    <xf numFmtId="0" fontId="6" fillId="3" borderId="1" xfId="42" applyNumberFormat="1" applyFont="1" applyFill="1" applyBorder="1" applyAlignment="1">
      <alignment horizontal="center" vertical="top" wrapText="1"/>
    </xf>
    <xf numFmtId="0" fontId="6" fillId="2" borderId="1" xfId="42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/>
    </xf>
    <xf numFmtId="179" fontId="2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9" fontId="5" fillId="2" borderId="9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9" fontId="5" fillId="4" borderId="1" xfId="0" applyNumberFormat="1" applyFont="1" applyFill="1" applyBorder="1" applyAlignment="1">
      <alignment horizontal="center" vertical="center"/>
    </xf>
    <xf numFmtId="0" fontId="9" fillId="4" borderId="11" xfId="42" applyNumberFormat="1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179" fontId="3" fillId="4" borderId="1" xfId="0" applyNumberFormat="1" applyFont="1" applyFill="1" applyBorder="1" applyAlignment="1">
      <alignment horizontal="center" vertical="center" wrapText="1"/>
    </xf>
    <xf numFmtId="0" fontId="6" fillId="4" borderId="1" xfId="54" applyNumberFormat="1" applyFont="1" applyFill="1" applyBorder="1" applyAlignment="1">
      <alignment horizontal="center" vertical="center" wrapText="1"/>
    </xf>
    <xf numFmtId="0" fontId="5" fillId="4" borderId="1" xfId="54" applyNumberFormat="1" applyFont="1" applyFill="1" applyBorder="1" applyAlignment="1">
      <alignment horizontal="center" vertical="center" wrapText="1"/>
    </xf>
    <xf numFmtId="179" fontId="5" fillId="4" borderId="1" xfId="54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79" fontId="5" fillId="5" borderId="1" xfId="0" applyNumberFormat="1" applyFont="1" applyFill="1" applyBorder="1" applyAlignment="1">
      <alignment horizontal="center" vertical="center" wrapText="1"/>
    </xf>
    <xf numFmtId="0" fontId="9" fillId="5" borderId="11" xfId="42" applyNumberFormat="1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79" fontId="5" fillId="5" borderId="1" xfId="0" applyNumberFormat="1" applyFont="1" applyFill="1" applyBorder="1" applyAlignment="1">
      <alignment horizontal="center" vertical="center"/>
    </xf>
    <xf numFmtId="179" fontId="3" fillId="5" borderId="1" xfId="0" applyNumberFormat="1" applyFont="1" applyFill="1" applyBorder="1" applyAlignment="1">
      <alignment horizontal="center" vertical="center" wrapText="1"/>
    </xf>
    <xf numFmtId="179" fontId="3" fillId="5" borderId="1" xfId="0" applyNumberFormat="1" applyFont="1" applyFill="1" applyBorder="1" applyAlignment="1">
      <alignment horizontal="center" vertical="center"/>
    </xf>
    <xf numFmtId="0" fontId="10" fillId="5" borderId="11" xfId="42" applyNumberFormat="1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vertical="center" wrapText="1"/>
    </xf>
    <xf numFmtId="0" fontId="6" fillId="5" borderId="11" xfId="42" applyNumberFormat="1" applyFont="1" applyFill="1" applyBorder="1" applyAlignment="1">
      <alignment horizontal="left" vertical="top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179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79" fontId="3" fillId="6" borderId="1" xfId="0" applyNumberFormat="1" applyFont="1" applyFill="1" applyBorder="1" applyAlignment="1">
      <alignment horizontal="center" vertical="center" wrapText="1"/>
    </xf>
    <xf numFmtId="179" fontId="5" fillId="6" borderId="1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176" fontId="11" fillId="6" borderId="1" xfId="0" applyNumberFormat="1" applyFont="1" applyFill="1" applyBorder="1" applyAlignment="1">
      <alignment horizontal="center" vertical="center"/>
    </xf>
    <xf numFmtId="176" fontId="11" fillId="6" borderId="1" xfId="0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6" fillId="6" borderId="1" xfId="54" applyNumberFormat="1" applyFont="1" applyFill="1" applyBorder="1" applyAlignment="1">
      <alignment horizontal="center" vertical="center" wrapText="1"/>
    </xf>
    <xf numFmtId="0" fontId="5" fillId="6" borderId="1" xfId="54" applyNumberFormat="1" applyFont="1" applyFill="1" applyBorder="1" applyAlignment="1">
      <alignment horizontal="center" vertical="center" wrapText="1"/>
    </xf>
    <xf numFmtId="179" fontId="5" fillId="6" borderId="1" xfId="54" applyNumberFormat="1" applyFont="1" applyFill="1" applyBorder="1" applyAlignment="1">
      <alignment horizontal="center" vertical="center"/>
    </xf>
    <xf numFmtId="0" fontId="5" fillId="6" borderId="1" xfId="42" applyNumberFormat="1" applyFont="1" applyFill="1" applyBorder="1" applyAlignment="1">
      <alignment horizontal="center" vertical="center" wrapText="1"/>
    </xf>
    <xf numFmtId="0" fontId="5" fillId="6" borderId="11" xfId="42" applyNumberFormat="1" applyFont="1" applyFill="1" applyBorder="1" applyAlignment="1">
      <alignment horizontal="center" vertical="top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179" fontId="5" fillId="7" borderId="15" xfId="0" applyNumberFormat="1" applyFont="1" applyFill="1" applyBorder="1" applyAlignment="1">
      <alignment horizontal="center" vertical="center"/>
    </xf>
    <xf numFmtId="0" fontId="9" fillId="7" borderId="16" xfId="42" applyNumberFormat="1" applyFont="1" applyFill="1" applyBorder="1" applyAlignment="1">
      <alignment horizontal="left" vertical="top" wrapText="1"/>
    </xf>
    <xf numFmtId="179" fontId="5" fillId="7" borderId="15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79" fontId="5" fillId="7" borderId="1" xfId="0" applyNumberFormat="1" applyFont="1" applyFill="1" applyBorder="1" applyAlignment="1">
      <alignment horizontal="center" vertical="center"/>
    </xf>
    <xf numFmtId="179" fontId="3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6" xfId="42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79" fontId="3" fillId="0" borderId="0" xfId="0" applyNumberFormat="1" applyFont="1" applyBorder="1" applyAlignment="1">
      <alignment horizontal="center" vertical="center" wrapText="1"/>
    </xf>
    <xf numFmtId="179" fontId="3" fillId="0" borderId="0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0" fontId="10" fillId="2" borderId="11" xfId="42" applyNumberFormat="1" applyFont="1" applyFill="1" applyBorder="1" applyAlignment="1">
      <alignment horizontal="left" vertical="top" wrapText="1"/>
    </xf>
    <xf numFmtId="179" fontId="3" fillId="2" borderId="1" xfId="0" applyNumberFormat="1" applyFont="1" applyFill="1" applyBorder="1" applyAlignment="1">
      <alignment horizontal="left" vertical="center" wrapText="1"/>
    </xf>
    <xf numFmtId="0" fontId="9" fillId="2" borderId="11" xfId="42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5" fillId="0" borderId="1" xfId="3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1" xfId="42" applyNumberFormat="1" applyFont="1" applyBorder="1" applyAlignment="1">
      <alignment horizontal="center" vertical="center" wrapText="1"/>
    </xf>
    <xf numFmtId="179" fontId="5" fillId="2" borderId="1" xfId="42" applyNumberFormat="1" applyFont="1" applyFill="1" applyBorder="1" applyAlignment="1">
      <alignment horizontal="center" vertical="top"/>
    </xf>
    <xf numFmtId="0" fontId="5" fillId="2" borderId="9" xfId="0" applyNumberFormat="1" applyFont="1" applyFill="1" applyBorder="1" applyAlignment="1">
      <alignment horizontal="center" vertical="center" wrapText="1"/>
    </xf>
    <xf numFmtId="179" fontId="5" fillId="2" borderId="1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42" applyNumberFormat="1" applyFont="1" applyBorder="1" applyAlignment="1">
      <alignment horizontal="center" vertical="center" wrapText="1"/>
    </xf>
    <xf numFmtId="179" fontId="5" fillId="2" borderId="1" xfId="42" applyNumberFormat="1" applyFont="1" applyFill="1" applyBorder="1" applyAlignment="1">
      <alignment horizontal="center" vertical="center"/>
    </xf>
    <xf numFmtId="179" fontId="5" fillId="0" borderId="1" xfId="42" applyNumberFormat="1" applyFont="1" applyBorder="1" applyAlignment="1">
      <alignment horizontal="center" vertical="center" wrapText="1"/>
    </xf>
    <xf numFmtId="0" fontId="5" fillId="0" borderId="1" xfId="42" applyNumberFormat="1" applyFont="1" applyBorder="1" applyAlignment="1">
      <alignment horizontal="center" vertical="center" wrapText="1"/>
    </xf>
    <xf numFmtId="0" fontId="6" fillId="8" borderId="1" xfId="54" applyNumberFormat="1" applyFont="1" applyFill="1" applyBorder="1" applyAlignment="1">
      <alignment horizontal="center" vertical="center" wrapText="1"/>
    </xf>
    <xf numFmtId="0" fontId="5" fillId="0" borderId="1" xfId="54" applyNumberFormat="1" applyFont="1" applyBorder="1" applyAlignment="1">
      <alignment horizontal="center" vertical="center" wrapText="1"/>
    </xf>
    <xf numFmtId="179" fontId="5" fillId="2" borderId="1" xfId="54" applyNumberFormat="1" applyFont="1" applyFill="1" applyBorder="1" applyAlignment="1">
      <alignment horizontal="center" vertical="center"/>
    </xf>
    <xf numFmtId="179" fontId="3" fillId="0" borderId="1" xfId="42" applyNumberFormat="1" applyFont="1" applyBorder="1" applyAlignment="1">
      <alignment horizontal="center" vertical="center" wrapText="1"/>
    </xf>
    <xf numFmtId="179" fontId="5" fillId="0" borderId="1" xfId="42" applyNumberFormat="1" applyFont="1" applyBorder="1" applyAlignment="1">
      <alignment horizontal="center" vertical="center"/>
    </xf>
    <xf numFmtId="0" fontId="9" fillId="0" borderId="1" xfId="42" applyNumberFormat="1" applyFont="1" applyBorder="1" applyAlignment="1">
      <alignment horizontal="left" vertical="top" wrapText="1"/>
    </xf>
    <xf numFmtId="179" fontId="5" fillId="2" borderId="1" xfId="42" applyNumberFormat="1" applyFont="1" applyFill="1" applyBorder="1" applyAlignment="1">
      <alignment horizontal="right" vertical="top"/>
    </xf>
    <xf numFmtId="0" fontId="6" fillId="0" borderId="20" xfId="0" applyFont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</cellXfs>
  <cellStyles count="55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Обычный_проект" xfId="37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_43 сч" xfId="42"/>
    <cellStyle name="Обычный 2" xfId="43"/>
    <cellStyle name="40% — Акцент3" xfId="44" builtinId="39"/>
    <cellStyle name="60% — Акцент3" xfId="45" builtinId="40"/>
    <cellStyle name="Акцент4" xfId="46" builtinId="41"/>
    <cellStyle name="Обычный_АУП" xfId="47"/>
    <cellStyle name="20% — Акцент4" xfId="48" builtinId="42"/>
    <cellStyle name="60% — Акцент4" xfId="49" builtinId="44"/>
    <cellStyle name="60% — Акцент5" xfId="50" builtinId="48"/>
    <cellStyle name="Акцент6" xfId="51" builtinId="49"/>
    <cellStyle name="60% — Акцент6" xfId="52" builtinId="52"/>
    <cellStyle name="Обычный_Поставщ" xfId="53"/>
    <cellStyle name="Обычный_Проект ок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3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5"/>
  <cols>
    <col min="1" max="1" width="4.14285714285714" style="10" customWidth="1"/>
    <col min="2" max="2" width="43.2857142857143" style="11" customWidth="1"/>
    <col min="3" max="3" width="26.1428571428571" style="12" customWidth="1"/>
    <col min="4" max="4" width="17.4285714285714" style="8" customWidth="1"/>
    <col min="5" max="5" width="29.2857142857143" style="12" customWidth="1"/>
    <col min="6" max="6" width="29.2857142857143" style="8" customWidth="1"/>
    <col min="7" max="7" width="13.4285714285714" style="13" hidden="1" customWidth="1"/>
    <col min="8" max="16384" width="9.14285714285714" style="10"/>
  </cols>
  <sheetData>
    <row r="1" ht="10.5" customHeight="1"/>
    <row r="2" s="1" customFormat="1" ht="27.75" customHeight="1" spans="2:7">
      <c r="B2" s="14" t="s">
        <v>0</v>
      </c>
      <c r="C2" s="15"/>
      <c r="D2" s="15"/>
      <c r="E2" s="15"/>
      <c r="F2" s="16"/>
      <c r="G2" s="17"/>
    </row>
    <row r="3" s="2" customFormat="1" ht="30" customHeight="1" spans="2:7">
      <c r="B3" s="18" t="s">
        <v>1</v>
      </c>
      <c r="C3" s="19" t="s">
        <v>2</v>
      </c>
      <c r="D3" s="19" t="s">
        <v>3</v>
      </c>
      <c r="E3" s="19" t="s">
        <v>4</v>
      </c>
      <c r="F3" s="20" t="s">
        <v>5</v>
      </c>
      <c r="G3" s="21"/>
    </row>
    <row r="4" ht="16.5" customHeight="1" spans="2:7">
      <c r="B4" s="22" t="s">
        <v>6</v>
      </c>
      <c r="C4" s="23" t="s">
        <v>7</v>
      </c>
      <c r="D4" s="24">
        <v>7000000</v>
      </c>
      <c r="E4" s="23" t="s">
        <v>8</v>
      </c>
      <c r="F4" s="23" t="s">
        <v>9</v>
      </c>
      <c r="G4" s="25"/>
    </row>
    <row r="5" s="3" customFormat="1" ht="15.75" customHeight="1" spans="2:7">
      <c r="B5" s="22" t="s">
        <v>10</v>
      </c>
      <c r="C5" s="23" t="s">
        <v>11</v>
      </c>
      <c r="D5" s="26">
        <v>4473000</v>
      </c>
      <c r="E5" s="23" t="s">
        <v>12</v>
      </c>
      <c r="F5" s="23" t="s">
        <v>9</v>
      </c>
      <c r="G5" s="27"/>
    </row>
    <row r="6" s="3" customFormat="1" ht="15.75" customHeight="1" spans="2:7">
      <c r="B6" s="22"/>
      <c r="C6" s="28" t="s">
        <v>13</v>
      </c>
      <c r="D6" s="29">
        <v>3000000</v>
      </c>
      <c r="E6" s="28" t="s">
        <v>14</v>
      </c>
      <c r="F6" s="23" t="s">
        <v>9</v>
      </c>
      <c r="G6" s="27"/>
    </row>
    <row r="7" s="3" customFormat="1" customHeight="1" spans="2:7">
      <c r="B7" s="22"/>
      <c r="C7" s="28" t="s">
        <v>15</v>
      </c>
      <c r="D7" s="24">
        <f>12830557.54+7000000</f>
        <v>19830557.54</v>
      </c>
      <c r="E7" s="30" t="s">
        <v>16</v>
      </c>
      <c r="F7" s="23" t="s">
        <v>9</v>
      </c>
      <c r="G7" s="27"/>
    </row>
    <row r="8" ht="15.75" customHeight="1" spans="2:7">
      <c r="B8" s="31" t="s">
        <v>17</v>
      </c>
      <c r="C8" s="28" t="s">
        <v>18</v>
      </c>
      <c r="D8" s="24">
        <v>3000000</v>
      </c>
      <c r="E8" s="30" t="s">
        <v>19</v>
      </c>
      <c r="F8" s="23" t="s">
        <v>9</v>
      </c>
      <c r="G8" s="25"/>
    </row>
    <row r="9" ht="15.75" customHeight="1" spans="2:7">
      <c r="B9" s="31"/>
      <c r="C9" s="28" t="s">
        <v>20</v>
      </c>
      <c r="D9" s="24">
        <v>2800000</v>
      </c>
      <c r="E9" s="30" t="s">
        <v>21</v>
      </c>
      <c r="F9" s="23" t="s">
        <v>9</v>
      </c>
      <c r="G9" s="25"/>
    </row>
    <row r="10" spans="2:7">
      <c r="B10" s="22" t="s">
        <v>22</v>
      </c>
      <c r="C10" s="23" t="s">
        <v>23</v>
      </c>
      <c r="D10" s="24">
        <v>1855000</v>
      </c>
      <c r="E10" s="23" t="s">
        <v>24</v>
      </c>
      <c r="F10" s="23" t="s">
        <v>9</v>
      </c>
      <c r="G10" s="25"/>
    </row>
    <row r="11" ht="30" spans="2:7">
      <c r="B11" s="22" t="s">
        <v>25</v>
      </c>
      <c r="C11" s="23" t="s">
        <v>26</v>
      </c>
      <c r="D11" s="24">
        <v>3124000</v>
      </c>
      <c r="E11" s="23" t="s">
        <v>27</v>
      </c>
      <c r="F11" s="23" t="s">
        <v>9</v>
      </c>
      <c r="G11" s="25"/>
    </row>
    <row r="12" ht="30" spans="2:7">
      <c r="B12" s="22" t="s">
        <v>28</v>
      </c>
      <c r="C12" s="23" t="s">
        <v>29</v>
      </c>
      <c r="D12" s="24">
        <v>9230000</v>
      </c>
      <c r="E12" s="23" t="s">
        <v>30</v>
      </c>
      <c r="F12" s="23" t="s">
        <v>9</v>
      </c>
      <c r="G12" s="25"/>
    </row>
    <row r="13" ht="20.25" customHeight="1" spans="2:7">
      <c r="B13" s="22" t="s">
        <v>31</v>
      </c>
      <c r="C13" s="23" t="s">
        <v>32</v>
      </c>
      <c r="D13" s="24">
        <v>6210800</v>
      </c>
      <c r="E13" s="23" t="s">
        <v>33</v>
      </c>
      <c r="F13" s="23" t="s">
        <v>9</v>
      </c>
      <c r="G13" s="25"/>
    </row>
    <row r="14" ht="27.75" customHeight="1" spans="2:7">
      <c r="B14" s="22"/>
      <c r="C14" s="23" t="s">
        <v>34</v>
      </c>
      <c r="D14" s="24">
        <v>1552700</v>
      </c>
      <c r="E14" s="23" t="s">
        <v>35</v>
      </c>
      <c r="F14" s="23" t="s">
        <v>9</v>
      </c>
      <c r="G14" s="25"/>
    </row>
    <row r="15" ht="13.5" customHeight="1" spans="2:7">
      <c r="B15" s="22"/>
      <c r="C15" s="28" t="s">
        <v>36</v>
      </c>
      <c r="D15" s="24">
        <v>4774975</v>
      </c>
      <c r="E15" s="30" t="s">
        <v>37</v>
      </c>
      <c r="F15" s="23" t="s">
        <v>9</v>
      </c>
      <c r="G15" s="25"/>
    </row>
    <row r="16" ht="13.5" customHeight="1" spans="2:7">
      <c r="B16" s="22"/>
      <c r="C16" s="28" t="s">
        <v>38</v>
      </c>
      <c r="D16" s="24">
        <v>3488800</v>
      </c>
      <c r="E16" s="30" t="s">
        <v>39</v>
      </c>
      <c r="F16" s="23" t="s">
        <v>9</v>
      </c>
      <c r="G16" s="25"/>
    </row>
    <row r="17" s="4" customFormat="1" ht="36.75" customHeight="1" spans="2:7">
      <c r="B17" s="22" t="s">
        <v>40</v>
      </c>
      <c r="C17" s="23" t="s">
        <v>41</v>
      </c>
      <c r="D17" s="24">
        <v>850000</v>
      </c>
      <c r="E17" s="23" t="s">
        <v>42</v>
      </c>
      <c r="F17" s="23" t="s">
        <v>9</v>
      </c>
      <c r="G17" s="25"/>
    </row>
    <row r="18" ht="30" spans="2:7">
      <c r="B18" s="22" t="s">
        <v>43</v>
      </c>
      <c r="C18" s="23" t="s">
        <v>44</v>
      </c>
      <c r="D18" s="24">
        <f>1093000+70000</f>
        <v>1163000</v>
      </c>
      <c r="E18" s="23" t="s">
        <v>45</v>
      </c>
      <c r="F18" s="23" t="s">
        <v>9</v>
      </c>
      <c r="G18" s="25"/>
    </row>
    <row r="19" spans="2:7">
      <c r="B19" s="22" t="s">
        <v>46</v>
      </c>
      <c r="C19" s="23" t="s">
        <v>47</v>
      </c>
      <c r="D19" s="24">
        <v>25000000</v>
      </c>
      <c r="E19" s="23" t="s">
        <v>48</v>
      </c>
      <c r="F19" s="23" t="s">
        <v>9</v>
      </c>
      <c r="G19" s="25"/>
    </row>
    <row r="20" spans="2:7">
      <c r="B20" s="22"/>
      <c r="C20" s="23" t="s">
        <v>49</v>
      </c>
      <c r="D20" s="24">
        <v>5500000</v>
      </c>
      <c r="E20" s="23" t="s">
        <v>50</v>
      </c>
      <c r="F20" s="23" t="s">
        <v>9</v>
      </c>
      <c r="G20" s="25"/>
    </row>
    <row r="21" ht="53.25" customHeight="1" spans="2:7">
      <c r="B21" s="31" t="s">
        <v>51</v>
      </c>
      <c r="C21" s="28" t="s">
        <v>52</v>
      </c>
      <c r="D21" s="24">
        <f>7348700-530000</f>
        <v>6818700</v>
      </c>
      <c r="E21" s="30" t="s">
        <v>53</v>
      </c>
      <c r="F21" s="23" t="s">
        <v>9</v>
      </c>
      <c r="G21" s="25"/>
    </row>
    <row r="22" ht="36" customHeight="1" spans="2:7">
      <c r="B22" s="22" t="s">
        <v>54</v>
      </c>
      <c r="C22" s="23" t="s">
        <v>55</v>
      </c>
      <c r="D22" s="32">
        <v>4263000</v>
      </c>
      <c r="E22" s="23" t="s">
        <v>56</v>
      </c>
      <c r="F22" s="23" t="s">
        <v>9</v>
      </c>
      <c r="G22" s="25"/>
    </row>
    <row r="23" spans="2:7">
      <c r="B23" s="22"/>
      <c r="C23" s="23" t="s">
        <v>57</v>
      </c>
      <c r="D23" s="24">
        <v>1309000</v>
      </c>
      <c r="E23" s="23" t="s">
        <v>58</v>
      </c>
      <c r="F23" s="23" t="s">
        <v>9</v>
      </c>
      <c r="G23" s="25"/>
    </row>
    <row r="24" spans="2:7">
      <c r="B24" s="22"/>
      <c r="C24" s="23" t="s">
        <v>59</v>
      </c>
      <c r="D24" s="24">
        <v>1387000</v>
      </c>
      <c r="E24" s="23" t="s">
        <v>60</v>
      </c>
      <c r="F24" s="23" t="s">
        <v>9</v>
      </c>
      <c r="G24" s="25"/>
    </row>
    <row r="25" ht="36.75" customHeight="1" spans="2:7">
      <c r="B25" s="31" t="s">
        <v>61</v>
      </c>
      <c r="C25" s="28" t="s">
        <v>62</v>
      </c>
      <c r="D25" s="24">
        <v>15000000</v>
      </c>
      <c r="E25" s="30" t="s">
        <v>63</v>
      </c>
      <c r="F25" s="23" t="s">
        <v>9</v>
      </c>
      <c r="G25" s="25"/>
    </row>
    <row r="26" s="5" customFormat="1" ht="30" spans="2:7">
      <c r="B26" s="33" t="s">
        <v>64</v>
      </c>
      <c r="C26" s="34" t="s">
        <v>65</v>
      </c>
      <c r="D26" s="35">
        <v>2283264.63</v>
      </c>
      <c r="E26" s="23" t="s">
        <v>66</v>
      </c>
      <c r="F26" s="23" t="s">
        <v>9</v>
      </c>
      <c r="G26" s="36"/>
    </row>
    <row r="27" ht="33.75" customHeight="1" spans="2:7">
      <c r="B27" s="37" t="s">
        <v>67</v>
      </c>
      <c r="C27" s="38" t="s">
        <v>13</v>
      </c>
      <c r="D27" s="24">
        <v>7000000</v>
      </c>
      <c r="E27" s="28" t="s">
        <v>14</v>
      </c>
      <c r="F27" s="23" t="s">
        <v>9</v>
      </c>
      <c r="G27" s="36"/>
    </row>
    <row r="28" spans="2:7">
      <c r="B28" s="22" t="s">
        <v>68</v>
      </c>
      <c r="C28" s="23" t="s">
        <v>69</v>
      </c>
      <c r="D28" s="24">
        <v>10000000</v>
      </c>
      <c r="E28" s="23" t="s">
        <v>70</v>
      </c>
      <c r="F28" s="23" t="s">
        <v>9</v>
      </c>
      <c r="G28" s="25"/>
    </row>
    <row r="29" ht="30" spans="2:7">
      <c r="B29" s="22"/>
      <c r="C29" s="23" t="s">
        <v>71</v>
      </c>
      <c r="D29" s="24">
        <f>20000000-3461000</f>
        <v>16539000</v>
      </c>
      <c r="E29" s="23" t="s">
        <v>72</v>
      </c>
      <c r="F29" s="23" t="s">
        <v>9</v>
      </c>
      <c r="G29" s="25"/>
    </row>
    <row r="30" spans="2:7">
      <c r="B30" s="22"/>
      <c r="C30" s="23" t="s">
        <v>73</v>
      </c>
      <c r="D30" s="24">
        <v>5000000</v>
      </c>
      <c r="E30" s="23" t="s">
        <v>74</v>
      </c>
      <c r="F30" s="23" t="s">
        <v>9</v>
      </c>
      <c r="G30" s="25"/>
    </row>
    <row r="31" ht="15.75" customHeight="1" spans="2:7">
      <c r="B31" s="22" t="s">
        <v>75</v>
      </c>
      <c r="C31" s="23" t="s">
        <v>76</v>
      </c>
      <c r="D31" s="24">
        <v>7000000</v>
      </c>
      <c r="E31" s="23" t="s">
        <v>77</v>
      </c>
      <c r="F31" s="23" t="s">
        <v>9</v>
      </c>
      <c r="G31" s="25"/>
    </row>
    <row r="32" s="4" customFormat="1" spans="2:7">
      <c r="B32" s="22" t="s">
        <v>78</v>
      </c>
      <c r="C32" s="23" t="s">
        <v>79</v>
      </c>
      <c r="D32" s="24">
        <v>6000000</v>
      </c>
      <c r="E32" s="23" t="s">
        <v>80</v>
      </c>
      <c r="F32" s="23" t="s">
        <v>9</v>
      </c>
      <c r="G32" s="25"/>
    </row>
    <row r="33" ht="17.25" customHeight="1" spans="2:7">
      <c r="B33" s="22" t="s">
        <v>81</v>
      </c>
      <c r="C33" s="23" t="s">
        <v>82</v>
      </c>
      <c r="D33" s="24">
        <v>2800000</v>
      </c>
      <c r="E33" s="23" t="s">
        <v>83</v>
      </c>
      <c r="F33" s="23" t="s">
        <v>9</v>
      </c>
      <c r="G33" s="25"/>
    </row>
    <row r="34" ht="15.75" customHeight="1" spans="2:7">
      <c r="B34" s="22"/>
      <c r="C34" s="23" t="s">
        <v>84</v>
      </c>
      <c r="D34" s="24">
        <v>850000</v>
      </c>
      <c r="E34" s="23" t="s">
        <v>85</v>
      </c>
      <c r="F34" s="23" t="s">
        <v>9</v>
      </c>
      <c r="G34" s="25"/>
    </row>
    <row r="35" ht="19.5" customHeight="1" spans="2:7">
      <c r="B35" s="22"/>
      <c r="C35" s="23" t="s">
        <v>86</v>
      </c>
      <c r="D35" s="24">
        <v>3040000</v>
      </c>
      <c r="E35" s="23" t="s">
        <v>87</v>
      </c>
      <c r="F35" s="23" t="s">
        <v>9</v>
      </c>
      <c r="G35" s="25"/>
    </row>
    <row r="36" ht="17.25" customHeight="1" spans="2:7">
      <c r="B36" s="22" t="s">
        <v>88</v>
      </c>
      <c r="C36" s="23" t="s">
        <v>89</v>
      </c>
      <c r="D36" s="24">
        <v>250000</v>
      </c>
      <c r="E36" s="23" t="s">
        <v>42</v>
      </c>
      <c r="F36" s="23" t="s">
        <v>9</v>
      </c>
      <c r="G36" s="25"/>
    </row>
    <row r="37" customHeight="1" spans="2:7">
      <c r="B37" s="22"/>
      <c r="C37" s="28" t="s">
        <v>90</v>
      </c>
      <c r="D37" s="24">
        <v>255000</v>
      </c>
      <c r="E37" s="30" t="s">
        <v>91</v>
      </c>
      <c r="F37" s="23" t="s">
        <v>9</v>
      </c>
      <c r="G37" s="25"/>
    </row>
    <row r="38" spans="2:7">
      <c r="B38" s="22" t="s">
        <v>92</v>
      </c>
      <c r="C38" s="23" t="s">
        <v>93</v>
      </c>
      <c r="D38" s="24">
        <v>27650000</v>
      </c>
      <c r="E38" s="23" t="s">
        <v>94</v>
      </c>
      <c r="F38" s="23" t="s">
        <v>9</v>
      </c>
      <c r="G38" s="25"/>
    </row>
    <row r="39" s="4" customFormat="1" ht="18.75" customHeight="1" spans="2:7">
      <c r="B39" s="22" t="s">
        <v>95</v>
      </c>
      <c r="C39" s="23" t="s">
        <v>96</v>
      </c>
      <c r="D39" s="24">
        <v>6230000</v>
      </c>
      <c r="E39" s="23" t="s">
        <v>97</v>
      </c>
      <c r="F39" s="23" t="s">
        <v>9</v>
      </c>
      <c r="G39" s="25"/>
    </row>
    <row r="40" s="4" customFormat="1" ht="18.75" customHeight="1" spans="2:7">
      <c r="B40" s="22"/>
      <c r="C40" s="23" t="s">
        <v>98</v>
      </c>
      <c r="D40" s="24">
        <v>2850000</v>
      </c>
      <c r="E40" s="23" t="s">
        <v>99</v>
      </c>
      <c r="F40" s="23" t="s">
        <v>9</v>
      </c>
      <c r="G40" s="25"/>
    </row>
    <row r="41" s="5" customFormat="1" ht="30" spans="2:7">
      <c r="B41" s="33" t="s">
        <v>100</v>
      </c>
      <c r="C41" s="34" t="s">
        <v>101</v>
      </c>
      <c r="D41" s="35">
        <v>800000</v>
      </c>
      <c r="E41" s="23" t="s">
        <v>102</v>
      </c>
      <c r="F41" s="23" t="s">
        <v>9</v>
      </c>
      <c r="G41" s="36"/>
    </row>
    <row r="42" customHeight="1" spans="2:7">
      <c r="B42" s="31" t="s">
        <v>103</v>
      </c>
      <c r="C42" s="28" t="s">
        <v>104</v>
      </c>
      <c r="D42" s="24">
        <f>7000000-7000000</f>
        <v>0</v>
      </c>
      <c r="E42" s="30" t="s">
        <v>105</v>
      </c>
      <c r="F42" s="23" t="s">
        <v>9</v>
      </c>
      <c r="G42" s="25"/>
    </row>
    <row r="43" spans="2:7">
      <c r="B43" s="22" t="s">
        <v>106</v>
      </c>
      <c r="C43" s="23" t="s">
        <v>107</v>
      </c>
      <c r="D43" s="24">
        <v>2700000</v>
      </c>
      <c r="E43" s="23" t="s">
        <v>97</v>
      </c>
      <c r="F43" s="23" t="s">
        <v>9</v>
      </c>
      <c r="G43" s="25"/>
    </row>
    <row r="44" spans="2:7">
      <c r="B44" s="22"/>
      <c r="C44" s="23" t="s">
        <v>108</v>
      </c>
      <c r="D44" s="24">
        <v>4000000</v>
      </c>
      <c r="E44" s="23" t="s">
        <v>97</v>
      </c>
      <c r="F44" s="23" t="s">
        <v>9</v>
      </c>
      <c r="G44" s="25"/>
    </row>
    <row r="45" ht="18.75" customHeight="1" spans="2:7">
      <c r="B45" s="22"/>
      <c r="C45" s="28" t="s">
        <v>109</v>
      </c>
      <c r="D45" s="24">
        <v>2700000</v>
      </c>
      <c r="E45" s="23" t="s">
        <v>97</v>
      </c>
      <c r="F45" s="23" t="s">
        <v>9</v>
      </c>
      <c r="G45" s="25"/>
    </row>
    <row r="46" ht="18" customHeight="1" spans="2:7">
      <c r="B46" s="22" t="s">
        <v>110</v>
      </c>
      <c r="C46" s="23" t="s">
        <v>111</v>
      </c>
      <c r="D46" s="24">
        <v>3885000</v>
      </c>
      <c r="E46" s="23" t="s">
        <v>112</v>
      </c>
      <c r="F46" s="23" t="s">
        <v>9</v>
      </c>
      <c r="G46" s="25"/>
    </row>
    <row r="47" ht="20.25" customHeight="1" spans="2:7">
      <c r="B47" s="22"/>
      <c r="C47" s="23" t="s">
        <v>113</v>
      </c>
      <c r="D47" s="24">
        <v>3200000</v>
      </c>
      <c r="E47" s="23" t="s">
        <v>114</v>
      </c>
      <c r="F47" s="23" t="s">
        <v>9</v>
      </c>
      <c r="G47" s="25"/>
    </row>
    <row r="48" spans="2:7">
      <c r="B48" s="22"/>
      <c r="C48" s="23" t="s">
        <v>115</v>
      </c>
      <c r="D48" s="24">
        <v>3600000</v>
      </c>
      <c r="E48" s="23" t="s">
        <v>116</v>
      </c>
      <c r="F48" s="23" t="s">
        <v>9</v>
      </c>
      <c r="G48" s="25"/>
    </row>
    <row r="49" ht="19.5" customHeight="1" spans="2:7">
      <c r="B49" s="22"/>
      <c r="C49" s="23" t="s">
        <v>117</v>
      </c>
      <c r="D49" s="24">
        <v>3885000</v>
      </c>
      <c r="E49" s="23" t="s">
        <v>118</v>
      </c>
      <c r="F49" s="23" t="s">
        <v>9</v>
      </c>
      <c r="G49" s="25"/>
    </row>
    <row r="50" spans="2:7">
      <c r="B50" s="22"/>
      <c r="C50" s="23" t="s">
        <v>119</v>
      </c>
      <c r="D50" s="24">
        <v>3200000</v>
      </c>
      <c r="E50" s="23" t="s">
        <v>120</v>
      </c>
      <c r="F50" s="23" t="s">
        <v>9</v>
      </c>
      <c r="G50" s="25"/>
    </row>
    <row r="51" ht="18" customHeight="1" spans="2:7">
      <c r="B51" s="22"/>
      <c r="C51" s="23" t="s">
        <v>121</v>
      </c>
      <c r="D51" s="24">
        <v>3200000</v>
      </c>
      <c r="E51" s="23" t="s">
        <v>122</v>
      </c>
      <c r="F51" s="23" t="s">
        <v>9</v>
      </c>
      <c r="G51" s="25"/>
    </row>
    <row r="52" customHeight="1" spans="2:7">
      <c r="B52" s="22"/>
      <c r="C52" s="23" t="s">
        <v>123</v>
      </c>
      <c r="D52" s="24">
        <v>3200000</v>
      </c>
      <c r="E52" s="23" t="s">
        <v>124</v>
      </c>
      <c r="F52" s="23" t="s">
        <v>9</v>
      </c>
      <c r="G52" s="25"/>
    </row>
    <row r="53" spans="2:7">
      <c r="B53" s="22"/>
      <c r="C53" s="23" t="s">
        <v>125</v>
      </c>
      <c r="D53" s="24">
        <v>3200000</v>
      </c>
      <c r="E53" s="23" t="s">
        <v>126</v>
      </c>
      <c r="F53" s="23" t="s">
        <v>9</v>
      </c>
      <c r="G53" s="25"/>
    </row>
    <row r="54" ht="18" customHeight="1" spans="2:7">
      <c r="B54" s="22"/>
      <c r="C54" s="23" t="s">
        <v>127</v>
      </c>
      <c r="D54" s="24">
        <v>3200000</v>
      </c>
      <c r="E54" s="23" t="s">
        <v>128</v>
      </c>
      <c r="F54" s="23" t="s">
        <v>9</v>
      </c>
      <c r="G54" s="25"/>
    </row>
    <row r="55" ht="17.25" customHeight="1" spans="2:7">
      <c r="B55" s="22"/>
      <c r="C55" s="23" t="s">
        <v>129</v>
      </c>
      <c r="D55" s="24">
        <v>3200000</v>
      </c>
      <c r="E55" s="23" t="s">
        <v>87</v>
      </c>
      <c r="F55" s="23" t="s">
        <v>9</v>
      </c>
      <c r="G55" s="39"/>
    </row>
    <row r="56" ht="15.75" customHeight="1" spans="2:7">
      <c r="B56" s="22"/>
      <c r="C56" s="28" t="s">
        <v>130</v>
      </c>
      <c r="D56" s="24">
        <v>3885000</v>
      </c>
      <c r="E56" s="30" t="s">
        <v>131</v>
      </c>
      <c r="F56" s="23" t="s">
        <v>9</v>
      </c>
      <c r="G56" s="25"/>
    </row>
    <row r="57" ht="15.75" customHeight="1" spans="2:7">
      <c r="B57" s="22"/>
      <c r="C57" s="28" t="s">
        <v>132</v>
      </c>
      <c r="D57" s="24">
        <v>3500000</v>
      </c>
      <c r="E57" s="30" t="s">
        <v>133</v>
      </c>
      <c r="F57" s="23" t="s">
        <v>9</v>
      </c>
      <c r="G57" s="25"/>
    </row>
    <row r="58" ht="21" customHeight="1" spans="2:7">
      <c r="B58" s="31" t="s">
        <v>134</v>
      </c>
      <c r="C58" s="28" t="s">
        <v>135</v>
      </c>
      <c r="D58" s="24">
        <f>30485000-30485000</f>
        <v>0</v>
      </c>
      <c r="E58" s="30" t="s">
        <v>136</v>
      </c>
      <c r="F58" s="23" t="s">
        <v>9</v>
      </c>
      <c r="G58" s="25"/>
    </row>
    <row r="59" ht="31.5" customHeight="1" spans="2:7">
      <c r="B59" s="22" t="s">
        <v>137</v>
      </c>
      <c r="C59" s="23" t="s">
        <v>138</v>
      </c>
      <c r="D59" s="24">
        <f>30000000+26000000+4000000-30000000</f>
        <v>30000000</v>
      </c>
      <c r="E59" s="23" t="s">
        <v>139</v>
      </c>
      <c r="F59" s="23" t="s">
        <v>9</v>
      </c>
      <c r="G59" s="25"/>
    </row>
    <row r="60" ht="29.25" customHeight="1" spans="2:7">
      <c r="B60" s="40" t="s">
        <v>140</v>
      </c>
      <c r="C60" s="28" t="s">
        <v>141</v>
      </c>
      <c r="D60" s="24">
        <v>7000000</v>
      </c>
      <c r="E60" s="30" t="s">
        <v>142</v>
      </c>
      <c r="F60" s="23" t="s">
        <v>9</v>
      </c>
      <c r="G60" s="25"/>
    </row>
    <row r="61" customHeight="1" spans="2:7">
      <c r="B61" s="22" t="s">
        <v>143</v>
      </c>
      <c r="C61" s="28" t="s">
        <v>144</v>
      </c>
      <c r="D61" s="24">
        <v>12000000</v>
      </c>
      <c r="E61" s="30" t="s">
        <v>145</v>
      </c>
      <c r="F61" s="23" t="s">
        <v>9</v>
      </c>
      <c r="G61" s="25"/>
    </row>
    <row r="62" ht="30.75" customHeight="1" spans="2:7">
      <c r="B62" s="37" t="s">
        <v>146</v>
      </c>
      <c r="C62" s="28" t="s">
        <v>147</v>
      </c>
      <c r="D62" s="24">
        <v>9000000</v>
      </c>
      <c r="E62" s="30" t="s">
        <v>148</v>
      </c>
      <c r="F62" s="23" t="s">
        <v>9</v>
      </c>
      <c r="G62" s="25"/>
    </row>
    <row r="63" s="6" customFormat="1" ht="19.5" customHeight="1" spans="2:7">
      <c r="B63" s="41"/>
      <c r="C63" s="42"/>
      <c r="D63" s="43"/>
      <c r="E63" s="44">
        <f>SUM(D4:D62)</f>
        <v>338732797.17</v>
      </c>
      <c r="F63" s="45"/>
      <c r="G63" s="46"/>
    </row>
    <row r="64" ht="24.75" customHeight="1" spans="2:7">
      <c r="B64" s="47" t="s">
        <v>149</v>
      </c>
      <c r="C64" s="48" t="s">
        <v>150</v>
      </c>
      <c r="D64" s="49">
        <v>64258700</v>
      </c>
      <c r="E64" s="50" t="s">
        <v>151</v>
      </c>
      <c r="F64" s="48" t="s">
        <v>152</v>
      </c>
      <c r="G64" s="25">
        <v>62881000</v>
      </c>
    </row>
    <row r="65" ht="24.75" customHeight="1" spans="2:7">
      <c r="B65" s="47" t="s">
        <v>153</v>
      </c>
      <c r="C65" s="48" t="s">
        <v>154</v>
      </c>
      <c r="D65" s="49">
        <v>11944917.6</v>
      </c>
      <c r="E65" s="48" t="s">
        <v>155</v>
      </c>
      <c r="F65" s="48" t="s">
        <v>152</v>
      </c>
      <c r="G65" s="25">
        <v>11509000</v>
      </c>
    </row>
    <row r="66" s="7" customFormat="1" ht="39" customHeight="1" spans="1:7">
      <c r="A66" s="51"/>
      <c r="B66" s="47" t="s">
        <v>156</v>
      </c>
      <c r="C66" s="48" t="s">
        <v>157</v>
      </c>
      <c r="D66" s="49">
        <v>92143705</v>
      </c>
      <c r="E66" s="48" t="s">
        <v>158</v>
      </c>
      <c r="F66" s="48" t="s">
        <v>152</v>
      </c>
      <c r="G66" s="52">
        <v>37848860</v>
      </c>
    </row>
    <row r="67" ht="16.5" customHeight="1" spans="2:7">
      <c r="B67" s="47" t="s">
        <v>159</v>
      </c>
      <c r="C67" s="48" t="s">
        <v>160</v>
      </c>
      <c r="D67" s="49">
        <v>73847550</v>
      </c>
      <c r="E67" s="48" t="s">
        <v>161</v>
      </c>
      <c r="F67" s="48" t="s">
        <v>152</v>
      </c>
      <c r="G67" s="43">
        <v>73880380</v>
      </c>
    </row>
    <row r="68" ht="16.5" customHeight="1" spans="2:7">
      <c r="B68" s="47"/>
      <c r="C68" s="48" t="s">
        <v>162</v>
      </c>
      <c r="D68" s="49">
        <v>73847550</v>
      </c>
      <c r="E68" s="48" t="s">
        <v>163</v>
      </c>
      <c r="F68" s="48" t="s">
        <v>152</v>
      </c>
      <c r="G68" s="43">
        <v>73880380</v>
      </c>
    </row>
    <row r="69" ht="16.5" customHeight="1" spans="2:7">
      <c r="B69" s="47"/>
      <c r="C69" s="48" t="s">
        <v>164</v>
      </c>
      <c r="D69" s="49">
        <v>156469608</v>
      </c>
      <c r="E69" s="48" t="s">
        <v>165</v>
      </c>
      <c r="F69" s="48" t="s">
        <v>152</v>
      </c>
      <c r="G69" s="25">
        <v>157681839</v>
      </c>
    </row>
    <row r="70" ht="16.5" customHeight="1" spans="2:7">
      <c r="B70" s="47"/>
      <c r="C70" s="48" t="s">
        <v>166</v>
      </c>
      <c r="D70" s="49">
        <v>26307500</v>
      </c>
      <c r="E70" s="48" t="s">
        <v>167</v>
      </c>
      <c r="F70" s="48" t="s">
        <v>152</v>
      </c>
      <c r="G70" s="25">
        <v>26524775</v>
      </c>
    </row>
    <row r="71" ht="16.5" customHeight="1" spans="2:7">
      <c r="B71" s="47"/>
      <c r="C71" s="48" t="s">
        <v>168</v>
      </c>
      <c r="D71" s="49">
        <v>34576938</v>
      </c>
      <c r="E71" s="48" t="s">
        <v>169</v>
      </c>
      <c r="F71" s="48" t="s">
        <v>152</v>
      </c>
      <c r="G71" s="25">
        <v>34605000</v>
      </c>
    </row>
    <row r="72" ht="16.5" customHeight="1" spans="2:7">
      <c r="B72" s="47"/>
      <c r="C72" s="48" t="s">
        <v>170</v>
      </c>
      <c r="D72" s="49">
        <v>21101680</v>
      </c>
      <c r="E72" s="48" t="s">
        <v>171</v>
      </c>
      <c r="F72" s="48" t="s">
        <v>152</v>
      </c>
      <c r="G72" s="25">
        <v>21219820</v>
      </c>
    </row>
    <row r="73" ht="16.5" customHeight="1" spans="2:7">
      <c r="B73" s="47"/>
      <c r="C73" s="48" t="s">
        <v>172</v>
      </c>
      <c r="D73" s="49">
        <v>87571972</v>
      </c>
      <c r="E73" s="48" t="s">
        <v>173</v>
      </c>
      <c r="F73" s="48" t="s">
        <v>152</v>
      </c>
      <c r="G73" s="25">
        <v>88062253</v>
      </c>
    </row>
    <row r="74" ht="16.5" customHeight="1" spans="2:7">
      <c r="B74" s="47"/>
      <c r="C74" s="48" t="s">
        <v>174</v>
      </c>
      <c r="D74" s="49">
        <f>83478246+168159287</f>
        <v>251637533</v>
      </c>
      <c r="E74" s="48" t="s">
        <v>175</v>
      </c>
      <c r="F74" s="48" t="s">
        <v>152</v>
      </c>
      <c r="G74" s="25">
        <v>253046353</v>
      </c>
    </row>
    <row r="75" ht="16.5" customHeight="1" spans="2:7">
      <c r="B75" s="47"/>
      <c r="C75" s="48" t="s">
        <v>176</v>
      </c>
      <c r="D75" s="49">
        <v>63586500</v>
      </c>
      <c r="E75" s="48" t="s">
        <v>177</v>
      </c>
      <c r="F75" s="48" t="s">
        <v>152</v>
      </c>
      <c r="G75" s="25">
        <v>63659460</v>
      </c>
    </row>
    <row r="76" ht="16.5" customHeight="1" spans="2:7">
      <c r="B76" s="47"/>
      <c r="C76" s="48" t="s">
        <v>178</v>
      </c>
      <c r="D76" s="49">
        <v>21195500</v>
      </c>
      <c r="E76" s="48" t="s">
        <v>179</v>
      </c>
      <c r="F76" s="48" t="s">
        <v>152</v>
      </c>
      <c r="G76" s="25">
        <v>21219820</v>
      </c>
    </row>
    <row r="77" ht="16.5" customHeight="1" spans="2:7">
      <c r="B77" s="47"/>
      <c r="C77" s="48" t="s">
        <v>180</v>
      </c>
      <c r="D77" s="49">
        <v>275515760</v>
      </c>
      <c r="E77" s="48" t="s">
        <v>181</v>
      </c>
      <c r="F77" s="48" t="s">
        <v>152</v>
      </c>
      <c r="G77" s="25">
        <v>275895880</v>
      </c>
    </row>
    <row r="78" ht="16.5" customHeight="1" spans="2:7">
      <c r="B78" s="47"/>
      <c r="C78" s="48" t="s">
        <v>182</v>
      </c>
      <c r="D78" s="49">
        <f>105967600+169548160</f>
        <v>275515760</v>
      </c>
      <c r="E78" s="48" t="s">
        <v>183</v>
      </c>
      <c r="F78" s="48" t="s">
        <v>152</v>
      </c>
      <c r="G78" s="25">
        <v>275895880</v>
      </c>
    </row>
    <row r="79" customHeight="1" spans="2:7">
      <c r="B79" s="47"/>
      <c r="C79" s="53" t="s">
        <v>184</v>
      </c>
      <c r="D79" s="49">
        <v>21384000</v>
      </c>
      <c r="E79" s="54" t="s">
        <v>185</v>
      </c>
      <c r="F79" s="48" t="s">
        <v>152</v>
      </c>
      <c r="G79" s="25">
        <v>21360800</v>
      </c>
    </row>
    <row r="80" customHeight="1" spans="2:7">
      <c r="B80" s="47"/>
      <c r="C80" s="53" t="s">
        <v>186</v>
      </c>
      <c r="D80" s="49">
        <v>16098060</v>
      </c>
      <c r="E80" s="54" t="s">
        <v>187</v>
      </c>
      <c r="F80" s="48" t="s">
        <v>152</v>
      </c>
      <c r="G80" s="25"/>
    </row>
    <row r="81" customHeight="1" spans="2:7">
      <c r="B81" s="47"/>
      <c r="C81" s="53" t="s">
        <v>188</v>
      </c>
      <c r="D81" s="49">
        <v>86158240</v>
      </c>
      <c r="E81" s="54" t="s">
        <v>189</v>
      </c>
      <c r="F81" s="48" t="s">
        <v>152</v>
      </c>
      <c r="G81" s="25"/>
    </row>
    <row r="82" ht="15.75" customHeight="1" spans="2:7">
      <c r="B82" s="47"/>
      <c r="C82" s="53" t="s">
        <v>190</v>
      </c>
      <c r="D82" s="49">
        <v>5403740</v>
      </c>
      <c r="E82" s="54" t="s">
        <v>91</v>
      </c>
      <c r="F82" s="48" t="s">
        <v>152</v>
      </c>
      <c r="G82" s="25"/>
    </row>
    <row r="83" ht="15.75" customHeight="1" spans="2:7">
      <c r="B83" s="47"/>
      <c r="C83" s="53" t="s">
        <v>191</v>
      </c>
      <c r="D83" s="49">
        <v>10810220</v>
      </c>
      <c r="E83" s="54" t="s">
        <v>192</v>
      </c>
      <c r="F83" s="48" t="s">
        <v>152</v>
      </c>
      <c r="G83" s="25"/>
    </row>
    <row r="84" s="5" customFormat="1" spans="2:7">
      <c r="B84" s="55" t="s">
        <v>193</v>
      </c>
      <c r="C84" s="56" t="s">
        <v>194</v>
      </c>
      <c r="D84" s="57">
        <v>53440300</v>
      </c>
      <c r="E84" s="48" t="s">
        <v>195</v>
      </c>
      <c r="F84" s="48" t="s">
        <v>152</v>
      </c>
      <c r="G84" s="36">
        <v>53553150</v>
      </c>
    </row>
    <row r="85" ht="15.75" customHeight="1" spans="2:7">
      <c r="B85" s="55"/>
      <c r="C85" s="48" t="s">
        <v>196</v>
      </c>
      <c r="D85" s="49">
        <v>79477800</v>
      </c>
      <c r="E85" s="48" t="s">
        <v>197</v>
      </c>
      <c r="F85" s="48" t="s">
        <v>152</v>
      </c>
      <c r="G85" s="25">
        <v>79687500</v>
      </c>
    </row>
    <row r="86" spans="2:7">
      <c r="B86" s="47" t="s">
        <v>198</v>
      </c>
      <c r="C86" s="48" t="s">
        <v>199</v>
      </c>
      <c r="D86" s="49">
        <f>10438548.5-8541000</f>
        <v>1897548.5</v>
      </c>
      <c r="E86" s="48" t="s">
        <v>200</v>
      </c>
      <c r="F86" s="48" t="s">
        <v>152</v>
      </c>
      <c r="G86" s="25">
        <v>1820000</v>
      </c>
    </row>
    <row r="87" spans="2:7">
      <c r="B87" s="47" t="s">
        <v>201</v>
      </c>
      <c r="C87" s="48" t="s">
        <v>202</v>
      </c>
      <c r="D87" s="49">
        <v>154727150</v>
      </c>
      <c r="E87" s="48" t="s">
        <v>203</v>
      </c>
      <c r="F87" s="48" t="s">
        <v>152</v>
      </c>
      <c r="G87" s="25">
        <v>154487000</v>
      </c>
    </row>
    <row r="88" ht="22.5" customHeight="1" spans="2:7">
      <c r="B88" s="47" t="s">
        <v>204</v>
      </c>
      <c r="C88" s="48" t="s">
        <v>205</v>
      </c>
      <c r="D88" s="49">
        <v>42245710</v>
      </c>
      <c r="E88" s="48" t="s">
        <v>206</v>
      </c>
      <c r="F88" s="48" t="s">
        <v>152</v>
      </c>
      <c r="G88" s="25">
        <v>42885570</v>
      </c>
    </row>
    <row r="89" ht="21" customHeight="1" spans="2:7">
      <c r="B89" s="58"/>
      <c r="C89" s="59"/>
      <c r="D89" s="52"/>
      <c r="E89" s="60">
        <f>SUM(D64:D88)</f>
        <v>2001163942.1</v>
      </c>
      <c r="F89" s="61"/>
      <c r="G89" s="25"/>
    </row>
    <row r="90" ht="35.25" customHeight="1" spans="2:7">
      <c r="B90" s="62" t="s">
        <v>207</v>
      </c>
      <c r="C90" s="63" t="s">
        <v>208</v>
      </c>
      <c r="D90" s="64">
        <v>9990000</v>
      </c>
      <c r="E90" s="65" t="s">
        <v>209</v>
      </c>
      <c r="F90" s="65" t="s">
        <v>210</v>
      </c>
      <c r="G90" s="25"/>
    </row>
    <row r="91" ht="28.5" customHeight="1" spans="2:7">
      <c r="B91" s="66" t="s">
        <v>211</v>
      </c>
      <c r="C91" s="67" t="s">
        <v>212</v>
      </c>
      <c r="D91" s="68">
        <v>91280000</v>
      </c>
      <c r="E91" s="67" t="s">
        <v>213</v>
      </c>
      <c r="F91" s="68" t="s">
        <v>214</v>
      </c>
      <c r="G91" s="25"/>
    </row>
    <row r="92" ht="28.5" customHeight="1" spans="2:7">
      <c r="B92" s="66"/>
      <c r="C92" s="63" t="s">
        <v>215</v>
      </c>
      <c r="D92" s="68">
        <v>674500</v>
      </c>
      <c r="E92" s="67" t="s">
        <v>213</v>
      </c>
      <c r="F92" s="68" t="s">
        <v>214</v>
      </c>
      <c r="G92" s="25"/>
    </row>
    <row r="93" ht="28.5" customHeight="1" spans="2:7">
      <c r="B93" s="62" t="s">
        <v>216</v>
      </c>
      <c r="C93" s="63" t="s">
        <v>217</v>
      </c>
      <c r="D93" s="68">
        <v>3116000.14</v>
      </c>
      <c r="E93" s="65" t="s">
        <v>218</v>
      </c>
      <c r="F93" s="68" t="s">
        <v>214</v>
      </c>
      <c r="G93" s="25"/>
    </row>
    <row r="94" ht="17.25" customHeight="1" spans="2:7">
      <c r="B94" s="66" t="s">
        <v>219</v>
      </c>
      <c r="C94" s="63" t="s">
        <v>220</v>
      </c>
      <c r="D94" s="68">
        <v>12376249.86</v>
      </c>
      <c r="E94" s="69" t="s">
        <v>221</v>
      </c>
      <c r="F94" s="68" t="s">
        <v>214</v>
      </c>
      <c r="G94" s="25"/>
    </row>
    <row r="95" ht="17.25" customHeight="1" spans="2:7">
      <c r="B95" s="66"/>
      <c r="C95" s="63" t="s">
        <v>222</v>
      </c>
      <c r="D95" s="68">
        <v>3335000</v>
      </c>
      <c r="E95" s="69" t="s">
        <v>221</v>
      </c>
      <c r="F95" s="68" t="s">
        <v>214</v>
      </c>
      <c r="G95" s="25"/>
    </row>
    <row r="96" ht="27.75" customHeight="1" spans="2:7">
      <c r="B96" s="62" t="s">
        <v>223</v>
      </c>
      <c r="C96" s="63" t="s">
        <v>224</v>
      </c>
      <c r="D96" s="68">
        <v>16146000</v>
      </c>
      <c r="E96" s="69" t="s">
        <v>225</v>
      </c>
      <c r="F96" s="70" t="s">
        <v>226</v>
      </c>
      <c r="G96" s="25"/>
    </row>
    <row r="97" ht="34.5" customHeight="1" spans="2:7">
      <c r="B97" s="62" t="s">
        <v>227</v>
      </c>
      <c r="C97" s="63" t="s">
        <v>228</v>
      </c>
      <c r="D97" s="68">
        <v>10580000</v>
      </c>
      <c r="E97" s="69" t="s">
        <v>229</v>
      </c>
      <c r="F97" s="70" t="s">
        <v>226</v>
      </c>
      <c r="G97" s="25"/>
    </row>
    <row r="98" ht="30" customHeight="1" spans="2:7">
      <c r="B98" s="62" t="s">
        <v>230</v>
      </c>
      <c r="C98" s="63" t="s">
        <v>231</v>
      </c>
      <c r="D98" s="68">
        <v>9810000</v>
      </c>
      <c r="E98" s="69" t="s">
        <v>232</v>
      </c>
      <c r="F98" s="70" t="s">
        <v>233</v>
      </c>
      <c r="G98" s="25"/>
    </row>
    <row r="99" ht="43.5" customHeight="1" spans="2:7">
      <c r="B99" s="66" t="s">
        <v>234</v>
      </c>
      <c r="C99" s="67" t="s">
        <v>235</v>
      </c>
      <c r="D99" s="68">
        <v>9844000</v>
      </c>
      <c r="E99" s="67" t="s">
        <v>236</v>
      </c>
      <c r="F99" s="64" t="s">
        <v>237</v>
      </c>
      <c r="G99" s="25"/>
    </row>
    <row r="100" ht="13.5" customHeight="1" spans="2:7">
      <c r="B100" s="62" t="s">
        <v>238</v>
      </c>
      <c r="C100" s="63" t="s">
        <v>239</v>
      </c>
      <c r="D100" s="68">
        <v>6466000</v>
      </c>
      <c r="E100" s="69" t="s">
        <v>240</v>
      </c>
      <c r="F100" s="68" t="s">
        <v>214</v>
      </c>
      <c r="G100" s="25"/>
    </row>
    <row r="101" spans="2:7">
      <c r="B101" s="66" t="s">
        <v>241</v>
      </c>
      <c r="C101" s="67" t="s">
        <v>242</v>
      </c>
      <c r="D101" s="68">
        <v>238900</v>
      </c>
      <c r="E101" s="67" t="s">
        <v>243</v>
      </c>
      <c r="F101" s="68" t="s">
        <v>244</v>
      </c>
      <c r="G101" s="25"/>
    </row>
    <row r="102" spans="2:7">
      <c r="B102" s="66"/>
      <c r="C102" s="67" t="s">
        <v>245</v>
      </c>
      <c r="D102" s="68">
        <v>3400000</v>
      </c>
      <c r="E102" s="67" t="s">
        <v>243</v>
      </c>
      <c r="F102" s="68" t="s">
        <v>246</v>
      </c>
      <c r="G102" s="25"/>
    </row>
    <row r="103" ht="13.5" customHeight="1" spans="2:7">
      <c r="B103" s="62" t="s">
        <v>247</v>
      </c>
      <c r="C103" s="63" t="s">
        <v>248</v>
      </c>
      <c r="D103" s="68">
        <v>3996000</v>
      </c>
      <c r="E103" s="69" t="s">
        <v>240</v>
      </c>
      <c r="F103" s="68" t="s">
        <v>214</v>
      </c>
      <c r="G103" s="25"/>
    </row>
    <row r="104" ht="38.25" customHeight="1" spans="2:7">
      <c r="B104" s="66" t="s">
        <v>249</v>
      </c>
      <c r="C104" s="67" t="s">
        <v>250</v>
      </c>
      <c r="D104" s="68">
        <v>8925000</v>
      </c>
      <c r="E104" s="67" t="s">
        <v>251</v>
      </c>
      <c r="F104" s="70" t="s">
        <v>226</v>
      </c>
      <c r="G104" s="25"/>
    </row>
    <row r="105" ht="32.25" customHeight="1" spans="2:7">
      <c r="B105" s="62" t="s">
        <v>252</v>
      </c>
      <c r="C105" s="63" t="s">
        <v>253</v>
      </c>
      <c r="D105" s="68">
        <v>55250000</v>
      </c>
      <c r="E105" s="65" t="s">
        <v>254</v>
      </c>
      <c r="F105" s="69" t="s">
        <v>226</v>
      </c>
      <c r="G105" s="25"/>
    </row>
    <row r="106" ht="24.75" customHeight="1" spans="2:7">
      <c r="B106" s="62" t="s">
        <v>255</v>
      </c>
      <c r="C106" s="63" t="s">
        <v>256</v>
      </c>
      <c r="D106" s="68">
        <v>21000000</v>
      </c>
      <c r="E106" s="69" t="s">
        <v>257</v>
      </c>
      <c r="F106" s="69" t="s">
        <v>226</v>
      </c>
      <c r="G106" s="25"/>
    </row>
    <row r="107" s="8" customFormat="1" spans="2:7">
      <c r="B107" s="66" t="s">
        <v>258</v>
      </c>
      <c r="C107" s="67" t="s">
        <v>259</v>
      </c>
      <c r="D107" s="68">
        <v>5000000</v>
      </c>
      <c r="E107" s="67" t="s">
        <v>260</v>
      </c>
      <c r="F107" s="69" t="s">
        <v>226</v>
      </c>
      <c r="G107" s="25"/>
    </row>
    <row r="108" ht="27.75" customHeight="1" spans="2:7">
      <c r="B108" s="66"/>
      <c r="C108" s="63" t="s">
        <v>261</v>
      </c>
      <c r="D108" s="68">
        <v>10000000</v>
      </c>
      <c r="E108" s="67" t="s">
        <v>262</v>
      </c>
      <c r="F108" s="70" t="s">
        <v>226</v>
      </c>
      <c r="G108" s="25"/>
    </row>
    <row r="109" ht="24" customHeight="1" spans="2:7">
      <c r="B109" s="62" t="s">
        <v>263</v>
      </c>
      <c r="C109" s="63" t="s">
        <v>264</v>
      </c>
      <c r="D109" s="68">
        <v>3013092</v>
      </c>
      <c r="E109" s="71" t="s">
        <v>265</v>
      </c>
      <c r="F109" s="71" t="s">
        <v>266</v>
      </c>
      <c r="G109" s="25"/>
    </row>
    <row r="110" ht="36" customHeight="1" spans="2:7">
      <c r="B110" s="66" t="s">
        <v>267</v>
      </c>
      <c r="C110" s="67" t="s">
        <v>268</v>
      </c>
      <c r="D110" s="68">
        <v>74980000</v>
      </c>
      <c r="E110" s="67" t="s">
        <v>269</v>
      </c>
      <c r="F110" s="64" t="s">
        <v>270</v>
      </c>
      <c r="G110" s="25"/>
    </row>
    <row r="111" ht="13.5" customHeight="1" spans="2:7">
      <c r="B111" s="62" t="s">
        <v>271</v>
      </c>
      <c r="C111" s="63" t="s">
        <v>272</v>
      </c>
      <c r="D111" s="68">
        <v>21900000</v>
      </c>
      <c r="E111" s="69" t="s">
        <v>240</v>
      </c>
      <c r="F111" s="70" t="s">
        <v>226</v>
      </c>
      <c r="G111" s="25">
        <v>21900000</v>
      </c>
    </row>
    <row r="112" ht="40.5" customHeight="1" spans="2:7">
      <c r="B112" s="66" t="s">
        <v>273</v>
      </c>
      <c r="C112" s="67" t="s">
        <v>274</v>
      </c>
      <c r="D112" s="68">
        <v>3887280</v>
      </c>
      <c r="E112" s="67" t="s">
        <v>275</v>
      </c>
      <c r="F112" s="70" t="s">
        <v>226</v>
      </c>
      <c r="G112" s="25"/>
    </row>
    <row r="113" ht="39.75" customHeight="1" spans="2:7">
      <c r="B113" s="72" t="s">
        <v>276</v>
      </c>
      <c r="C113" s="67" t="s">
        <v>277</v>
      </c>
      <c r="D113" s="68">
        <f>58143000</f>
        <v>58143000</v>
      </c>
      <c r="E113" s="67" t="s">
        <v>278</v>
      </c>
      <c r="F113" s="67" t="s">
        <v>279</v>
      </c>
      <c r="G113" s="25"/>
    </row>
    <row r="114" ht="39.75" customHeight="1" spans="2:7">
      <c r="B114" s="73"/>
      <c r="C114" s="67"/>
      <c r="D114" s="68">
        <v>57995000</v>
      </c>
      <c r="E114" s="67" t="s">
        <v>278</v>
      </c>
      <c r="F114" s="64" t="s">
        <v>280</v>
      </c>
      <c r="G114" s="25"/>
    </row>
    <row r="115" ht="53.25" customHeight="1" spans="2:7">
      <c r="B115" s="74"/>
      <c r="C115" s="75" t="s">
        <v>281</v>
      </c>
      <c r="D115" s="68">
        <f>115940705+412221599+59823189</f>
        <v>587985493</v>
      </c>
      <c r="E115" s="67" t="s">
        <v>282</v>
      </c>
      <c r="F115" s="64" t="s">
        <v>283</v>
      </c>
      <c r="G115" s="25"/>
    </row>
    <row r="116" ht="19.5" customHeight="1" spans="2:7">
      <c r="B116" s="66" t="s">
        <v>284</v>
      </c>
      <c r="C116" s="75" t="s">
        <v>285</v>
      </c>
      <c r="D116" s="68">
        <v>3118000</v>
      </c>
      <c r="E116" s="64" t="s">
        <v>286</v>
      </c>
      <c r="F116" s="70" t="s">
        <v>226</v>
      </c>
      <c r="G116" s="25"/>
    </row>
    <row r="117" ht="30" spans="2:7">
      <c r="B117" s="66" t="s">
        <v>287</v>
      </c>
      <c r="C117" s="67" t="s">
        <v>288</v>
      </c>
      <c r="D117" s="68">
        <v>1600000</v>
      </c>
      <c r="E117" s="67" t="s">
        <v>289</v>
      </c>
      <c r="F117" s="68" t="s">
        <v>290</v>
      </c>
      <c r="G117" s="25"/>
    </row>
    <row r="118" ht="25.5" customHeight="1" spans="2:7">
      <c r="B118" s="66" t="s">
        <v>291</v>
      </c>
      <c r="C118" s="67" t="s">
        <v>292</v>
      </c>
      <c r="D118" s="68">
        <v>13218000</v>
      </c>
      <c r="E118" s="67" t="s">
        <v>293</v>
      </c>
      <c r="F118" s="64" t="s">
        <v>226</v>
      </c>
      <c r="G118" s="25"/>
    </row>
    <row r="119" ht="32.25" customHeight="1" spans="2:7">
      <c r="B119" s="76" t="s">
        <v>294</v>
      </c>
      <c r="C119" s="65" t="s">
        <v>295</v>
      </c>
      <c r="D119" s="68">
        <v>46000000</v>
      </c>
      <c r="E119" s="67" t="s">
        <v>296</v>
      </c>
      <c r="F119" s="68" t="s">
        <v>214</v>
      </c>
      <c r="G119" s="25"/>
    </row>
    <row r="120" ht="15.75" customHeight="1" spans="2:7">
      <c r="B120" s="62" t="s">
        <v>297</v>
      </c>
      <c r="C120" s="63" t="s">
        <v>298</v>
      </c>
      <c r="D120" s="68">
        <v>230277689.6</v>
      </c>
      <c r="E120" s="69" t="s">
        <v>299</v>
      </c>
      <c r="F120" s="70" t="s">
        <v>300</v>
      </c>
      <c r="G120" s="25"/>
    </row>
    <row r="121" ht="28.5" customHeight="1" spans="2:7">
      <c r="B121" s="77" t="s">
        <v>301</v>
      </c>
      <c r="C121" s="78" t="s">
        <v>302</v>
      </c>
      <c r="D121" s="79">
        <v>6316000</v>
      </c>
      <c r="E121" s="80" t="s">
        <v>303</v>
      </c>
      <c r="F121" s="80" t="s">
        <v>304</v>
      </c>
      <c r="G121" s="25"/>
    </row>
    <row r="122" ht="30" spans="2:7">
      <c r="B122" s="81" t="s">
        <v>305</v>
      </c>
      <c r="C122" s="80" t="s">
        <v>306</v>
      </c>
      <c r="D122" s="79">
        <v>3345000</v>
      </c>
      <c r="E122" s="80" t="s">
        <v>303</v>
      </c>
      <c r="F122" s="80" t="s">
        <v>304</v>
      </c>
      <c r="G122" s="25"/>
    </row>
    <row r="123" s="4" customFormat="1" customHeight="1" spans="1:7">
      <c r="A123" s="4" t="s">
        <v>307</v>
      </c>
      <c r="B123" s="81" t="s">
        <v>308</v>
      </c>
      <c r="C123" s="80" t="s">
        <v>309</v>
      </c>
      <c r="D123" s="79">
        <v>1692800</v>
      </c>
      <c r="E123" s="80" t="s">
        <v>310</v>
      </c>
      <c r="F123" s="80" t="s">
        <v>304</v>
      </c>
      <c r="G123" s="25"/>
    </row>
    <row r="124" s="4" customFormat="1" ht="17.25" customHeight="1" spans="2:7">
      <c r="B124" s="81"/>
      <c r="C124" s="80" t="s">
        <v>311</v>
      </c>
      <c r="D124" s="79">
        <v>25600000</v>
      </c>
      <c r="E124" s="80" t="s">
        <v>312</v>
      </c>
      <c r="F124" s="80" t="s">
        <v>304</v>
      </c>
      <c r="G124" s="25"/>
    </row>
    <row r="125" ht="34.5" customHeight="1" spans="2:7">
      <c r="B125" s="81"/>
      <c r="C125" s="78" t="s">
        <v>313</v>
      </c>
      <c r="D125" s="79">
        <v>1510000</v>
      </c>
      <c r="E125" s="82" t="s">
        <v>314</v>
      </c>
      <c r="F125" s="80" t="s">
        <v>304</v>
      </c>
      <c r="G125" s="25"/>
    </row>
    <row r="126" ht="34.5" customHeight="1" spans="2:7">
      <c r="B126" s="81"/>
      <c r="C126" s="78" t="s">
        <v>315</v>
      </c>
      <c r="D126" s="79">
        <v>8155200</v>
      </c>
      <c r="E126" s="82" t="s">
        <v>316</v>
      </c>
      <c r="F126" s="80" t="s">
        <v>304</v>
      </c>
      <c r="G126" s="25"/>
    </row>
    <row r="127" spans="2:7">
      <c r="B127" s="81" t="s">
        <v>317</v>
      </c>
      <c r="C127" s="80" t="s">
        <v>318</v>
      </c>
      <c r="D127" s="79">
        <v>11336400</v>
      </c>
      <c r="E127" s="80" t="s">
        <v>319</v>
      </c>
      <c r="F127" s="80" t="s">
        <v>304</v>
      </c>
      <c r="G127" s="25"/>
    </row>
    <row r="128" ht="30" spans="2:7">
      <c r="B128" s="81" t="s">
        <v>320</v>
      </c>
      <c r="C128" s="80" t="s">
        <v>321</v>
      </c>
      <c r="D128" s="79">
        <v>950000</v>
      </c>
      <c r="E128" s="80" t="s">
        <v>322</v>
      </c>
      <c r="F128" s="80" t="s">
        <v>304</v>
      </c>
      <c r="G128" s="25"/>
    </row>
    <row r="129" ht="27" customHeight="1" spans="2:7">
      <c r="B129" s="81" t="s">
        <v>323</v>
      </c>
      <c r="C129" s="80" t="s">
        <v>324</v>
      </c>
      <c r="D129" s="79">
        <v>5292000</v>
      </c>
      <c r="E129" s="80" t="s">
        <v>325</v>
      </c>
      <c r="F129" s="80" t="s">
        <v>304</v>
      </c>
      <c r="G129" s="25"/>
    </row>
    <row r="130" ht="24.75" customHeight="1" spans="2:7">
      <c r="B130" s="81"/>
      <c r="C130" s="80" t="s">
        <v>326</v>
      </c>
      <c r="D130" s="79">
        <v>3000000</v>
      </c>
      <c r="E130" s="80" t="s">
        <v>325</v>
      </c>
      <c r="F130" s="80" t="s">
        <v>304</v>
      </c>
      <c r="G130" s="25"/>
    </row>
    <row r="131" spans="2:7">
      <c r="B131" s="81" t="s">
        <v>327</v>
      </c>
      <c r="C131" s="80" t="s">
        <v>328</v>
      </c>
      <c r="D131" s="79">
        <v>6188000</v>
      </c>
      <c r="E131" s="80" t="s">
        <v>329</v>
      </c>
      <c r="F131" s="80" t="s">
        <v>304</v>
      </c>
      <c r="G131" s="25"/>
    </row>
    <row r="132" ht="30" spans="2:7">
      <c r="B132" s="81" t="s">
        <v>330</v>
      </c>
      <c r="C132" s="80" t="s">
        <v>331</v>
      </c>
      <c r="D132" s="79">
        <v>6094200</v>
      </c>
      <c r="E132" s="83" t="s">
        <v>332</v>
      </c>
      <c r="F132" s="80" t="s">
        <v>304</v>
      </c>
      <c r="G132" s="25"/>
    </row>
    <row r="133" ht="30" spans="2:7">
      <c r="B133" s="81"/>
      <c r="C133" s="80" t="s">
        <v>333</v>
      </c>
      <c r="D133" s="79">
        <v>7096000</v>
      </c>
      <c r="E133" s="83" t="s">
        <v>334</v>
      </c>
      <c r="F133" s="80" t="s">
        <v>304</v>
      </c>
      <c r="G133" s="25"/>
    </row>
    <row r="134" ht="24" customHeight="1" spans="2:7">
      <c r="B134" s="81"/>
      <c r="C134" s="80" t="s">
        <v>335</v>
      </c>
      <c r="D134" s="79">
        <v>12660000</v>
      </c>
      <c r="E134" s="83" t="s">
        <v>336</v>
      </c>
      <c r="F134" s="80" t="s">
        <v>304</v>
      </c>
      <c r="G134" s="25"/>
    </row>
    <row r="135" ht="24" customHeight="1" spans="2:7">
      <c r="B135" s="81"/>
      <c r="C135" s="80" t="s">
        <v>337</v>
      </c>
      <c r="D135" s="79">
        <v>3485000</v>
      </c>
      <c r="E135" s="83" t="s">
        <v>338</v>
      </c>
      <c r="F135" s="80" t="s">
        <v>304</v>
      </c>
      <c r="G135" s="25"/>
    </row>
    <row r="136" ht="24" customHeight="1" spans="2:7">
      <c r="B136" s="81"/>
      <c r="C136" s="80" t="s">
        <v>339</v>
      </c>
      <c r="D136" s="79">
        <v>9732000</v>
      </c>
      <c r="E136" s="83" t="s">
        <v>319</v>
      </c>
      <c r="F136" s="80" t="s">
        <v>304</v>
      </c>
      <c r="G136" s="25"/>
    </row>
    <row r="137" spans="2:7">
      <c r="B137" s="81"/>
      <c r="C137" s="80" t="s">
        <v>340</v>
      </c>
      <c r="D137" s="79">
        <v>2970000</v>
      </c>
      <c r="E137" s="83" t="s">
        <v>341</v>
      </c>
      <c r="F137" s="80" t="s">
        <v>304</v>
      </c>
      <c r="G137" s="25"/>
    </row>
    <row r="138" ht="30" spans="2:7">
      <c r="B138" s="81"/>
      <c r="C138" s="80" t="s">
        <v>342</v>
      </c>
      <c r="D138" s="79">
        <v>2914100</v>
      </c>
      <c r="E138" s="80" t="s">
        <v>343</v>
      </c>
      <c r="F138" s="80" t="s">
        <v>304</v>
      </c>
      <c r="G138" s="25"/>
    </row>
    <row r="139" spans="2:7">
      <c r="B139" s="81"/>
      <c r="C139" s="80" t="s">
        <v>344</v>
      </c>
      <c r="D139" s="79">
        <v>754000</v>
      </c>
      <c r="E139" s="80" t="s">
        <v>345</v>
      </c>
      <c r="F139" s="80" t="s">
        <v>304</v>
      </c>
      <c r="G139" s="25"/>
    </row>
    <row r="140" ht="30" spans="2:7">
      <c r="B140" s="81"/>
      <c r="C140" s="80" t="s">
        <v>346</v>
      </c>
      <c r="D140" s="79">
        <v>3857500</v>
      </c>
      <c r="E140" s="80" t="s">
        <v>303</v>
      </c>
      <c r="F140" s="80" t="s">
        <v>304</v>
      </c>
      <c r="G140" s="25"/>
    </row>
    <row r="141" spans="2:7">
      <c r="B141" s="81"/>
      <c r="C141" s="80" t="s">
        <v>347</v>
      </c>
      <c r="D141" s="79">
        <v>1652500</v>
      </c>
      <c r="E141" s="82" t="s">
        <v>314</v>
      </c>
      <c r="F141" s="80" t="s">
        <v>304</v>
      </c>
      <c r="G141" s="25"/>
    </row>
    <row r="142" ht="15.75" spans="2:7">
      <c r="B142" s="81"/>
      <c r="C142" s="84" t="s">
        <v>348</v>
      </c>
      <c r="D142" s="85">
        <v>3331200</v>
      </c>
      <c r="E142" s="86" t="s">
        <v>349</v>
      </c>
      <c r="F142" s="80" t="s">
        <v>304</v>
      </c>
      <c r="G142" s="25"/>
    </row>
    <row r="143" ht="15.75" spans="2:7">
      <c r="B143" s="81"/>
      <c r="C143" s="87"/>
      <c r="D143" s="85">
        <v>3331200</v>
      </c>
      <c r="E143" s="86" t="s">
        <v>350</v>
      </c>
      <c r="F143" s="80" t="s">
        <v>304</v>
      </c>
      <c r="G143" s="25"/>
    </row>
    <row r="144" ht="15.75" spans="2:7">
      <c r="B144" s="81"/>
      <c r="C144" s="87"/>
      <c r="D144" s="85">
        <v>3331200</v>
      </c>
      <c r="E144" s="86" t="s">
        <v>351</v>
      </c>
      <c r="F144" s="80" t="s">
        <v>304</v>
      </c>
      <c r="G144" s="25"/>
    </row>
    <row r="145" ht="15.75" spans="2:7">
      <c r="B145" s="81"/>
      <c r="C145" s="87"/>
      <c r="D145" s="85">
        <v>3331200</v>
      </c>
      <c r="E145" s="86" t="s">
        <v>352</v>
      </c>
      <c r="F145" s="80" t="s">
        <v>304</v>
      </c>
      <c r="G145" s="25"/>
    </row>
    <row r="146" ht="15.75" spans="2:7">
      <c r="B146" s="81"/>
      <c r="C146" s="87"/>
      <c r="D146" s="85">
        <v>3331200</v>
      </c>
      <c r="E146" s="86" t="s">
        <v>353</v>
      </c>
      <c r="F146" s="80" t="s">
        <v>304</v>
      </c>
      <c r="G146" s="25"/>
    </row>
    <row r="147" ht="15.75" spans="2:7">
      <c r="B147" s="81"/>
      <c r="C147" s="87"/>
      <c r="D147" s="85">
        <v>3331200</v>
      </c>
      <c r="E147" s="86" t="s">
        <v>354</v>
      </c>
      <c r="F147" s="80" t="s">
        <v>304</v>
      </c>
      <c r="G147" s="25"/>
    </row>
    <row r="148" ht="15.75" spans="2:7">
      <c r="B148" s="81"/>
      <c r="C148" s="87"/>
      <c r="D148" s="85">
        <v>3331200</v>
      </c>
      <c r="E148" s="86" t="s">
        <v>355</v>
      </c>
      <c r="F148" s="80" t="s">
        <v>304</v>
      </c>
      <c r="G148" s="25"/>
    </row>
    <row r="149" ht="15.75" spans="2:7">
      <c r="B149" s="81"/>
      <c r="C149" s="87"/>
      <c r="D149" s="85">
        <v>3331200</v>
      </c>
      <c r="E149" s="88" t="s">
        <v>356</v>
      </c>
      <c r="F149" s="80" t="s">
        <v>304</v>
      </c>
      <c r="G149" s="25"/>
    </row>
    <row r="150" ht="15.75" spans="2:7">
      <c r="B150" s="81"/>
      <c r="C150" s="87"/>
      <c r="D150" s="85">
        <v>3331200</v>
      </c>
      <c r="E150" s="86" t="s">
        <v>357</v>
      </c>
      <c r="F150" s="80" t="s">
        <v>304</v>
      </c>
      <c r="G150" s="25"/>
    </row>
    <row r="151" ht="15.75" spans="2:7">
      <c r="B151" s="81"/>
      <c r="C151" s="87"/>
      <c r="D151" s="85">
        <v>3331200</v>
      </c>
      <c r="E151" s="86" t="s">
        <v>358</v>
      </c>
      <c r="F151" s="80" t="s">
        <v>304</v>
      </c>
      <c r="G151" s="25"/>
    </row>
    <row r="152" ht="15.75" spans="2:7">
      <c r="B152" s="81"/>
      <c r="C152" s="87"/>
      <c r="D152" s="85">
        <v>3331200</v>
      </c>
      <c r="E152" s="86" t="s">
        <v>359</v>
      </c>
      <c r="F152" s="80" t="s">
        <v>304</v>
      </c>
      <c r="G152" s="25"/>
    </row>
    <row r="153" ht="15.75" spans="2:7">
      <c r="B153" s="81"/>
      <c r="C153" s="87"/>
      <c r="D153" s="85">
        <v>3331200</v>
      </c>
      <c r="E153" s="86" t="s">
        <v>360</v>
      </c>
      <c r="F153" s="80" t="s">
        <v>304</v>
      </c>
      <c r="G153" s="25"/>
    </row>
    <row r="154" ht="15.75" spans="2:7">
      <c r="B154" s="81"/>
      <c r="C154" s="87"/>
      <c r="D154" s="85">
        <v>3331200</v>
      </c>
      <c r="E154" s="86" t="s">
        <v>361</v>
      </c>
      <c r="F154" s="80" t="s">
        <v>304</v>
      </c>
      <c r="G154" s="25"/>
    </row>
    <row r="155" ht="15.75" spans="2:7">
      <c r="B155" s="81"/>
      <c r="C155" s="87"/>
      <c r="D155" s="85">
        <v>3331200</v>
      </c>
      <c r="E155" s="86" t="s">
        <v>362</v>
      </c>
      <c r="F155" s="80" t="s">
        <v>304</v>
      </c>
      <c r="G155" s="25"/>
    </row>
    <row r="156" ht="15.75" spans="2:7">
      <c r="B156" s="81"/>
      <c r="C156" s="89"/>
      <c r="D156" s="85">
        <v>3331200</v>
      </c>
      <c r="E156" s="86" t="s">
        <v>363</v>
      </c>
      <c r="F156" s="80" t="s">
        <v>304</v>
      </c>
      <c r="G156" s="25"/>
    </row>
    <row r="157" ht="18" customHeight="1" spans="2:7">
      <c r="B157" s="81"/>
      <c r="C157" s="78" t="s">
        <v>364</v>
      </c>
      <c r="D157" s="79">
        <v>1300000</v>
      </c>
      <c r="E157" s="82" t="s">
        <v>365</v>
      </c>
      <c r="F157" s="80" t="s">
        <v>304</v>
      </c>
      <c r="G157" s="25"/>
    </row>
    <row r="158" s="5" customFormat="1" spans="2:7">
      <c r="B158" s="90" t="s">
        <v>366</v>
      </c>
      <c r="C158" s="91" t="s">
        <v>367</v>
      </c>
      <c r="D158" s="92">
        <v>11800000</v>
      </c>
      <c r="E158" s="80" t="s">
        <v>368</v>
      </c>
      <c r="F158" s="80" t="s">
        <v>304</v>
      </c>
      <c r="G158" s="36"/>
    </row>
    <row r="159" s="5" customFormat="1" spans="2:7">
      <c r="B159" s="90"/>
      <c r="C159" s="91" t="s">
        <v>369</v>
      </c>
      <c r="D159" s="92">
        <v>11800000</v>
      </c>
      <c r="E159" s="80" t="s">
        <v>370</v>
      </c>
      <c r="F159" s="80" t="s">
        <v>304</v>
      </c>
      <c r="G159" s="36"/>
    </row>
    <row r="160" s="5" customFormat="1" ht="25.5" customHeight="1" spans="2:7">
      <c r="B160" s="90"/>
      <c r="C160" s="91" t="s">
        <v>371</v>
      </c>
      <c r="D160" s="92">
        <v>11449000</v>
      </c>
      <c r="E160" s="80" t="s">
        <v>303</v>
      </c>
      <c r="F160" s="80" t="s">
        <v>304</v>
      </c>
      <c r="G160" s="36"/>
    </row>
    <row r="161" ht="15.75" customHeight="1" spans="2:7">
      <c r="B161" s="90"/>
      <c r="C161" s="78" t="s">
        <v>372</v>
      </c>
      <c r="D161" s="79">
        <v>4000000</v>
      </c>
      <c r="E161" s="82" t="s">
        <v>373</v>
      </c>
      <c r="F161" s="80" t="s">
        <v>304</v>
      </c>
      <c r="G161" s="25"/>
    </row>
    <row r="162" ht="15.75" customHeight="1" spans="2:7">
      <c r="B162" s="90"/>
      <c r="C162" s="78" t="s">
        <v>374</v>
      </c>
      <c r="D162" s="79">
        <v>4720600</v>
      </c>
      <c r="E162" s="80" t="s">
        <v>303</v>
      </c>
      <c r="F162" s="80" t="s">
        <v>304</v>
      </c>
      <c r="G162" s="25"/>
    </row>
    <row r="163" ht="15.75" customHeight="1" spans="2:7">
      <c r="B163" s="90"/>
      <c r="C163" s="78" t="s">
        <v>375</v>
      </c>
      <c r="D163" s="79">
        <v>12580000</v>
      </c>
      <c r="E163" s="82" t="s">
        <v>376</v>
      </c>
      <c r="F163" s="80" t="s">
        <v>304</v>
      </c>
      <c r="G163" s="25"/>
    </row>
    <row r="164" ht="15.75" customHeight="1" spans="2:7">
      <c r="B164" s="90"/>
      <c r="C164" s="78" t="s">
        <v>377</v>
      </c>
      <c r="D164" s="79">
        <v>545000</v>
      </c>
      <c r="E164" s="82" t="s">
        <v>378</v>
      </c>
      <c r="F164" s="80" t="s">
        <v>304</v>
      </c>
      <c r="G164" s="25"/>
    </row>
    <row r="165" ht="15.75" customHeight="1" spans="2:7">
      <c r="B165" s="90"/>
      <c r="C165" s="78" t="s">
        <v>379</v>
      </c>
      <c r="D165" s="79">
        <v>6750000</v>
      </c>
      <c r="E165" s="82" t="s">
        <v>380</v>
      </c>
      <c r="F165" s="80" t="s">
        <v>304</v>
      </c>
      <c r="G165" s="25"/>
    </row>
    <row r="166" ht="15.75" customHeight="1" spans="2:7">
      <c r="B166" s="90"/>
      <c r="C166" s="93" t="s">
        <v>381</v>
      </c>
      <c r="D166" s="79">
        <v>4390000</v>
      </c>
      <c r="E166" s="82" t="s">
        <v>382</v>
      </c>
      <c r="F166" s="80" t="s">
        <v>304</v>
      </c>
      <c r="G166" s="36"/>
    </row>
    <row r="167" ht="15.75" customHeight="1" spans="2:7">
      <c r="B167" s="90"/>
      <c r="C167" s="93" t="s">
        <v>383</v>
      </c>
      <c r="D167" s="79">
        <v>2005000</v>
      </c>
      <c r="E167" s="82" t="s">
        <v>384</v>
      </c>
      <c r="F167" s="80" t="s">
        <v>304</v>
      </c>
      <c r="G167" s="36"/>
    </row>
    <row r="168" ht="15.75" customHeight="1" spans="2:7">
      <c r="B168" s="90"/>
      <c r="C168" s="93" t="s">
        <v>385</v>
      </c>
      <c r="D168" s="79">
        <v>5000000</v>
      </c>
      <c r="E168" s="82" t="s">
        <v>386</v>
      </c>
      <c r="F168" s="80" t="s">
        <v>304</v>
      </c>
      <c r="G168" s="36"/>
    </row>
    <row r="169" spans="2:7">
      <c r="B169" s="81" t="s">
        <v>387</v>
      </c>
      <c r="C169" s="80" t="s">
        <v>388</v>
      </c>
      <c r="D169" s="79">
        <v>8560000</v>
      </c>
      <c r="E169" s="83" t="s">
        <v>389</v>
      </c>
      <c r="F169" s="80" t="s">
        <v>304</v>
      </c>
      <c r="G169" s="25"/>
    </row>
    <row r="170" spans="2:7">
      <c r="B170" s="81"/>
      <c r="C170" s="80"/>
      <c r="D170" s="79">
        <v>1650000</v>
      </c>
      <c r="E170" s="83" t="s">
        <v>390</v>
      </c>
      <c r="F170" s="80" t="s">
        <v>304</v>
      </c>
      <c r="G170" s="25"/>
    </row>
    <row r="171" spans="2:7">
      <c r="B171" s="81"/>
      <c r="C171" s="80"/>
      <c r="D171" s="79">
        <v>5497000</v>
      </c>
      <c r="E171" s="83" t="s">
        <v>391</v>
      </c>
      <c r="F171" s="80" t="s">
        <v>304</v>
      </c>
      <c r="G171" s="25"/>
    </row>
    <row r="172" spans="2:7">
      <c r="B172" s="81"/>
      <c r="C172" s="80"/>
      <c r="D172" s="79">
        <v>10900000</v>
      </c>
      <c r="E172" s="83" t="s">
        <v>392</v>
      </c>
      <c r="F172" s="80" t="s">
        <v>304</v>
      </c>
      <c r="G172" s="25"/>
    </row>
    <row r="173" ht="16.5" customHeight="1" spans="2:7">
      <c r="B173" s="81"/>
      <c r="C173" s="80"/>
      <c r="D173" s="79">
        <v>2104000</v>
      </c>
      <c r="E173" s="83" t="s">
        <v>393</v>
      </c>
      <c r="F173" s="80" t="s">
        <v>304</v>
      </c>
      <c r="G173" s="25"/>
    </row>
    <row r="174" spans="2:7">
      <c r="B174" s="81"/>
      <c r="C174" s="80" t="s">
        <v>394</v>
      </c>
      <c r="D174" s="79">
        <v>7792000</v>
      </c>
      <c r="E174" s="83" t="s">
        <v>395</v>
      </c>
      <c r="F174" s="80" t="s">
        <v>304</v>
      </c>
      <c r="G174" s="25"/>
    </row>
    <row r="175" spans="2:7">
      <c r="B175" s="81"/>
      <c r="C175" s="80"/>
      <c r="D175" s="79">
        <v>7500000</v>
      </c>
      <c r="E175" s="83" t="s">
        <v>396</v>
      </c>
      <c r="F175" s="80" t="s">
        <v>304</v>
      </c>
      <c r="G175" s="25"/>
    </row>
    <row r="176" spans="2:7">
      <c r="B176" s="81"/>
      <c r="C176" s="80"/>
      <c r="D176" s="79">
        <v>7300000</v>
      </c>
      <c r="E176" s="83" t="s">
        <v>397</v>
      </c>
      <c r="F176" s="80" t="s">
        <v>304</v>
      </c>
      <c r="G176" s="25"/>
    </row>
    <row r="177" spans="2:7">
      <c r="B177" s="81"/>
      <c r="C177" s="80"/>
      <c r="D177" s="79">
        <v>6000000</v>
      </c>
      <c r="E177" s="83" t="s">
        <v>398</v>
      </c>
      <c r="F177" s="80" t="s">
        <v>304</v>
      </c>
      <c r="G177" s="25"/>
    </row>
    <row r="178" spans="2:7">
      <c r="B178" s="81"/>
      <c r="C178" s="80"/>
      <c r="D178" s="79">
        <v>6000000</v>
      </c>
      <c r="E178" s="83" t="s">
        <v>399</v>
      </c>
      <c r="F178" s="80" t="s">
        <v>304</v>
      </c>
      <c r="G178" s="25"/>
    </row>
    <row r="179" spans="2:7">
      <c r="B179" s="81"/>
      <c r="C179" s="80"/>
      <c r="D179" s="79">
        <v>2000000</v>
      </c>
      <c r="E179" s="83" t="s">
        <v>400</v>
      </c>
      <c r="F179" s="80" t="s">
        <v>304</v>
      </c>
      <c r="G179" s="25"/>
    </row>
    <row r="180" spans="2:7">
      <c r="B180" s="81"/>
      <c r="C180" s="80"/>
      <c r="D180" s="79">
        <v>8200000</v>
      </c>
      <c r="E180" s="83" t="s">
        <v>401</v>
      </c>
      <c r="F180" s="80" t="s">
        <v>304</v>
      </c>
      <c r="G180" s="25"/>
    </row>
    <row r="181" spans="2:7">
      <c r="B181" s="81"/>
      <c r="C181" s="80"/>
      <c r="D181" s="79">
        <v>7000000</v>
      </c>
      <c r="E181" s="83" t="s">
        <v>402</v>
      </c>
      <c r="F181" s="80" t="s">
        <v>304</v>
      </c>
      <c r="G181" s="25"/>
    </row>
    <row r="182" spans="2:7">
      <c r="B182" s="81"/>
      <c r="C182" s="80"/>
      <c r="D182" s="79">
        <v>6580000</v>
      </c>
      <c r="E182" s="83" t="s">
        <v>403</v>
      </c>
      <c r="F182" s="80" t="s">
        <v>304</v>
      </c>
      <c r="G182" s="25"/>
    </row>
    <row r="183" spans="2:7">
      <c r="B183" s="81"/>
      <c r="C183" s="80"/>
      <c r="D183" s="79">
        <v>10400000</v>
      </c>
      <c r="E183" s="83" t="s">
        <v>404</v>
      </c>
      <c r="F183" s="80" t="s">
        <v>304</v>
      </c>
      <c r="G183" s="25"/>
    </row>
    <row r="184" spans="2:7">
      <c r="B184" s="81"/>
      <c r="C184" s="80"/>
      <c r="D184" s="79">
        <v>22000000</v>
      </c>
      <c r="E184" s="83" t="s">
        <v>405</v>
      </c>
      <c r="F184" s="80" t="s">
        <v>304</v>
      </c>
      <c r="G184" s="25"/>
    </row>
    <row r="185" ht="25.5" customHeight="1" spans="2:7">
      <c r="B185" s="81"/>
      <c r="C185" s="80" t="s">
        <v>406</v>
      </c>
      <c r="D185" s="79">
        <v>3885000</v>
      </c>
      <c r="E185" s="80" t="s">
        <v>407</v>
      </c>
      <c r="F185" s="80" t="s">
        <v>304</v>
      </c>
      <c r="G185" s="25"/>
    </row>
    <row r="186" ht="25.5" customHeight="1" spans="2:7">
      <c r="B186" s="81"/>
      <c r="C186" s="80" t="s">
        <v>408</v>
      </c>
      <c r="D186" s="79">
        <v>5000000</v>
      </c>
      <c r="E186" s="80" t="s">
        <v>409</v>
      </c>
      <c r="F186" s="80" t="s">
        <v>304</v>
      </c>
      <c r="G186" s="25"/>
    </row>
    <row r="187" ht="25.5" customHeight="1" spans="2:7">
      <c r="B187" s="81"/>
      <c r="C187" s="80" t="s">
        <v>410</v>
      </c>
      <c r="D187" s="79">
        <v>11500000</v>
      </c>
      <c r="E187" s="80" t="s">
        <v>411</v>
      </c>
      <c r="F187" s="80" t="s">
        <v>304</v>
      </c>
      <c r="G187" s="25"/>
    </row>
    <row r="188" ht="20.25" customHeight="1" spans="2:7">
      <c r="B188" s="81"/>
      <c r="C188" s="80" t="s">
        <v>412</v>
      </c>
      <c r="D188" s="79">
        <v>4000000</v>
      </c>
      <c r="E188" s="83" t="s">
        <v>390</v>
      </c>
      <c r="F188" s="80" t="s">
        <v>304</v>
      </c>
      <c r="G188" s="25"/>
    </row>
    <row r="189" ht="25.5" customHeight="1" spans="2:7">
      <c r="B189" s="81"/>
      <c r="C189" s="80" t="s">
        <v>413</v>
      </c>
      <c r="D189" s="79">
        <v>7495000</v>
      </c>
      <c r="E189" s="80" t="s">
        <v>414</v>
      </c>
      <c r="F189" s="80" t="s">
        <v>304</v>
      </c>
      <c r="G189" s="25"/>
    </row>
    <row r="190" spans="2:7">
      <c r="B190" s="81"/>
      <c r="C190" s="80" t="s">
        <v>415</v>
      </c>
      <c r="D190" s="79">
        <v>1260000</v>
      </c>
      <c r="E190" s="82" t="s">
        <v>314</v>
      </c>
      <c r="F190" s="80" t="s">
        <v>304</v>
      </c>
      <c r="G190" s="25"/>
    </row>
    <row r="191" spans="2:7">
      <c r="B191" s="81"/>
      <c r="C191" s="80" t="s">
        <v>416</v>
      </c>
      <c r="D191" s="79">
        <v>6000000</v>
      </c>
      <c r="E191" s="83" t="s">
        <v>417</v>
      </c>
      <c r="F191" s="80" t="s">
        <v>304</v>
      </c>
      <c r="G191" s="25"/>
    </row>
    <row r="192" spans="2:7">
      <c r="B192" s="81"/>
      <c r="C192" s="80"/>
      <c r="D192" s="79">
        <v>6000000</v>
      </c>
      <c r="E192" s="83" t="s">
        <v>418</v>
      </c>
      <c r="F192" s="80" t="s">
        <v>304</v>
      </c>
      <c r="G192" s="25"/>
    </row>
    <row r="193" ht="30" spans="2:7">
      <c r="B193" s="81"/>
      <c r="C193" s="80"/>
      <c r="D193" s="79">
        <v>8000000</v>
      </c>
      <c r="E193" s="83" t="s">
        <v>419</v>
      </c>
      <c r="F193" s="80" t="s">
        <v>304</v>
      </c>
      <c r="G193" s="25"/>
    </row>
    <row r="194" spans="2:7">
      <c r="B194" s="81"/>
      <c r="C194" s="80"/>
      <c r="D194" s="79">
        <v>7260000</v>
      </c>
      <c r="E194" s="83" t="s">
        <v>420</v>
      </c>
      <c r="F194" s="80" t="s">
        <v>304</v>
      </c>
      <c r="G194" s="25"/>
    </row>
    <row r="195" spans="2:7">
      <c r="B195" s="81"/>
      <c r="C195" s="80"/>
      <c r="D195" s="79">
        <v>6500000</v>
      </c>
      <c r="E195" s="83" t="s">
        <v>421</v>
      </c>
      <c r="F195" s="80" t="s">
        <v>304</v>
      </c>
      <c r="G195" s="25"/>
    </row>
    <row r="196" spans="2:7">
      <c r="B196" s="81"/>
      <c r="C196" s="80"/>
      <c r="D196" s="79">
        <v>27000000</v>
      </c>
      <c r="E196" s="83" t="s">
        <v>422</v>
      </c>
      <c r="F196" s="80" t="s">
        <v>304</v>
      </c>
      <c r="G196" s="25"/>
    </row>
    <row r="197" spans="2:7">
      <c r="B197" s="81"/>
      <c r="C197" s="80" t="s">
        <v>423</v>
      </c>
      <c r="D197" s="79">
        <v>17990000</v>
      </c>
      <c r="E197" s="83" t="s">
        <v>424</v>
      </c>
      <c r="F197" s="80" t="s">
        <v>304</v>
      </c>
      <c r="G197" s="25"/>
    </row>
    <row r="198" spans="2:7">
      <c r="B198" s="81"/>
      <c r="C198" s="80"/>
      <c r="D198" s="79">
        <v>5500000</v>
      </c>
      <c r="E198" s="83" t="s">
        <v>425</v>
      </c>
      <c r="F198" s="80" t="s">
        <v>304</v>
      </c>
      <c r="G198" s="25"/>
    </row>
    <row r="199" spans="2:7">
      <c r="B199" s="81"/>
      <c r="C199" s="80"/>
      <c r="D199" s="79">
        <v>8500000</v>
      </c>
      <c r="E199" s="83" t="s">
        <v>426</v>
      </c>
      <c r="F199" s="80" t="s">
        <v>304</v>
      </c>
      <c r="G199" s="25"/>
    </row>
    <row r="200" spans="2:7">
      <c r="B200" s="81"/>
      <c r="C200" s="80"/>
      <c r="D200" s="79">
        <v>7000000</v>
      </c>
      <c r="E200" s="83" t="s">
        <v>427</v>
      </c>
      <c r="F200" s="80" t="s">
        <v>304</v>
      </c>
      <c r="G200" s="25"/>
    </row>
    <row r="201" spans="2:7">
      <c r="B201" s="81"/>
      <c r="C201" s="80"/>
      <c r="D201" s="79">
        <v>6900000</v>
      </c>
      <c r="E201" s="83" t="s">
        <v>428</v>
      </c>
      <c r="F201" s="80" t="s">
        <v>304</v>
      </c>
      <c r="G201" s="25"/>
    </row>
    <row r="202" spans="2:7">
      <c r="B202" s="81"/>
      <c r="C202" s="80" t="s">
        <v>429</v>
      </c>
      <c r="D202" s="79">
        <v>7000000</v>
      </c>
      <c r="E202" s="83" t="s">
        <v>430</v>
      </c>
      <c r="F202" s="80" t="s">
        <v>304</v>
      </c>
      <c r="G202" s="25"/>
    </row>
    <row r="203" spans="2:7">
      <c r="B203" s="81"/>
      <c r="C203" s="80"/>
      <c r="D203" s="79">
        <v>6900000</v>
      </c>
      <c r="E203" s="83" t="s">
        <v>431</v>
      </c>
      <c r="F203" s="80" t="s">
        <v>304</v>
      </c>
      <c r="G203" s="25"/>
    </row>
    <row r="204" spans="2:7">
      <c r="B204" s="81"/>
      <c r="C204" s="80"/>
      <c r="D204" s="79">
        <v>5672000</v>
      </c>
      <c r="E204" s="83" t="s">
        <v>432</v>
      </c>
      <c r="F204" s="80" t="s">
        <v>304</v>
      </c>
      <c r="G204" s="25"/>
    </row>
    <row r="205" spans="2:7">
      <c r="B205" s="81"/>
      <c r="C205" s="80"/>
      <c r="D205" s="79">
        <v>5640000</v>
      </c>
      <c r="E205" s="83" t="s">
        <v>433</v>
      </c>
      <c r="F205" s="80" t="s">
        <v>304</v>
      </c>
      <c r="G205" s="25"/>
    </row>
    <row r="206" spans="2:7">
      <c r="B206" s="81"/>
      <c r="C206" s="80"/>
      <c r="D206" s="79">
        <v>6680000</v>
      </c>
      <c r="E206" s="83" t="s">
        <v>434</v>
      </c>
      <c r="F206" s="80" t="s">
        <v>304</v>
      </c>
      <c r="G206" s="25"/>
    </row>
    <row r="207" spans="2:7">
      <c r="B207" s="81"/>
      <c r="C207" s="80" t="s">
        <v>435</v>
      </c>
      <c r="D207" s="79">
        <v>2700000</v>
      </c>
      <c r="E207" s="83" t="s">
        <v>436</v>
      </c>
      <c r="F207" s="80" t="s">
        <v>304</v>
      </c>
      <c r="G207" s="25"/>
    </row>
    <row r="208" spans="2:7">
      <c r="B208" s="81"/>
      <c r="C208" s="80"/>
      <c r="D208" s="79">
        <v>3600000</v>
      </c>
      <c r="E208" s="83" t="s">
        <v>437</v>
      </c>
      <c r="F208" s="80" t="s">
        <v>304</v>
      </c>
      <c r="G208" s="25"/>
    </row>
    <row r="209" spans="2:7">
      <c r="B209" s="81"/>
      <c r="C209" s="80"/>
      <c r="D209" s="79">
        <v>2600000</v>
      </c>
      <c r="E209" s="83" t="s">
        <v>438</v>
      </c>
      <c r="F209" s="80" t="s">
        <v>304</v>
      </c>
      <c r="G209" s="25"/>
    </row>
    <row r="210" ht="30" spans="2:7">
      <c r="B210" s="81"/>
      <c r="C210" s="80"/>
      <c r="D210" s="79">
        <v>8320000</v>
      </c>
      <c r="E210" s="83" t="s">
        <v>439</v>
      </c>
      <c r="F210" s="80" t="s">
        <v>304</v>
      </c>
      <c r="G210" s="25"/>
    </row>
    <row r="211" spans="2:7">
      <c r="B211" s="81"/>
      <c r="C211" s="80"/>
      <c r="D211" s="79">
        <v>3719000</v>
      </c>
      <c r="E211" s="83" t="s">
        <v>440</v>
      </c>
      <c r="F211" s="80" t="s">
        <v>304</v>
      </c>
      <c r="G211" s="25"/>
    </row>
    <row r="212" spans="2:7">
      <c r="B212" s="81"/>
      <c r="C212" s="80"/>
      <c r="D212" s="79">
        <v>3400000</v>
      </c>
      <c r="E212" s="83" t="s">
        <v>441</v>
      </c>
      <c r="F212" s="80" t="s">
        <v>304</v>
      </c>
      <c r="G212" s="25"/>
    </row>
    <row r="213" spans="2:7">
      <c r="B213" s="81"/>
      <c r="C213" s="80"/>
      <c r="D213" s="79">
        <v>10000000</v>
      </c>
      <c r="E213" s="83" t="s">
        <v>442</v>
      </c>
      <c r="F213" s="80" t="s">
        <v>304</v>
      </c>
      <c r="G213" s="25"/>
    </row>
    <row r="214" spans="2:7">
      <c r="B214" s="81"/>
      <c r="C214" s="80"/>
      <c r="D214" s="79">
        <v>10900000</v>
      </c>
      <c r="E214" s="83" t="s">
        <v>443</v>
      </c>
      <c r="F214" s="80" t="s">
        <v>304</v>
      </c>
      <c r="G214" s="25"/>
    </row>
    <row r="215" spans="2:7">
      <c r="B215" s="81"/>
      <c r="C215" s="80" t="s">
        <v>444</v>
      </c>
      <c r="D215" s="79">
        <v>2000000</v>
      </c>
      <c r="E215" s="83" t="s">
        <v>445</v>
      </c>
      <c r="F215" s="80" t="s">
        <v>304</v>
      </c>
      <c r="G215" s="25"/>
    </row>
    <row r="216" ht="30" spans="2:7">
      <c r="B216" s="81"/>
      <c r="C216" s="80"/>
      <c r="D216" s="79">
        <v>1954000</v>
      </c>
      <c r="E216" s="83" t="s">
        <v>439</v>
      </c>
      <c r="F216" s="80" t="s">
        <v>304</v>
      </c>
      <c r="G216" s="25"/>
    </row>
    <row r="217" spans="2:7">
      <c r="B217" s="81"/>
      <c r="C217" s="80"/>
      <c r="D217" s="79">
        <v>6967000</v>
      </c>
      <c r="E217" s="83" t="s">
        <v>446</v>
      </c>
      <c r="F217" s="80" t="s">
        <v>304</v>
      </c>
      <c r="G217" s="25"/>
    </row>
    <row r="218" spans="2:7">
      <c r="B218" s="81"/>
      <c r="C218" s="80"/>
      <c r="D218" s="79">
        <v>9000000</v>
      </c>
      <c r="E218" s="83" t="s">
        <v>447</v>
      </c>
      <c r="F218" s="80" t="s">
        <v>304</v>
      </c>
      <c r="G218" s="25"/>
    </row>
    <row r="219" spans="2:7">
      <c r="B219" s="81"/>
      <c r="C219" s="80"/>
      <c r="D219" s="79">
        <v>10095000</v>
      </c>
      <c r="E219" s="83" t="s">
        <v>448</v>
      </c>
      <c r="F219" s="80" t="s">
        <v>304</v>
      </c>
      <c r="G219" s="25"/>
    </row>
    <row r="220" spans="2:7">
      <c r="B220" s="81"/>
      <c r="C220" s="80"/>
      <c r="D220" s="79">
        <v>6500000</v>
      </c>
      <c r="E220" s="83" t="s">
        <v>449</v>
      </c>
      <c r="F220" s="80" t="s">
        <v>304</v>
      </c>
      <c r="G220" s="25"/>
    </row>
    <row r="221" spans="2:7">
      <c r="B221" s="81"/>
      <c r="C221" s="80"/>
      <c r="D221" s="79">
        <v>7630000</v>
      </c>
      <c r="E221" s="83" t="s">
        <v>450</v>
      </c>
      <c r="F221" s="80" t="s">
        <v>304</v>
      </c>
      <c r="G221" s="25"/>
    </row>
    <row r="222" spans="2:7">
      <c r="B222" s="81"/>
      <c r="C222" s="91" t="s">
        <v>451</v>
      </c>
      <c r="D222" s="92">
        <v>3475000</v>
      </c>
      <c r="E222" s="80" t="s">
        <v>452</v>
      </c>
      <c r="F222" s="80" t="s">
        <v>304</v>
      </c>
      <c r="G222" s="25"/>
    </row>
    <row r="223" customHeight="1" spans="2:7">
      <c r="B223" s="81"/>
      <c r="C223" s="78" t="s">
        <v>453</v>
      </c>
      <c r="D223" s="79">
        <v>5060000</v>
      </c>
      <c r="E223" s="82" t="s">
        <v>454</v>
      </c>
      <c r="F223" s="80" t="s">
        <v>304</v>
      </c>
      <c r="G223" s="25"/>
    </row>
    <row r="224" customHeight="1" spans="2:7">
      <c r="B224" s="81"/>
      <c r="C224" s="78" t="s">
        <v>455</v>
      </c>
      <c r="D224" s="79">
        <v>10200000</v>
      </c>
      <c r="E224" s="82" t="s">
        <v>456</v>
      </c>
      <c r="F224" s="80" t="s">
        <v>304</v>
      </c>
      <c r="G224" s="25"/>
    </row>
    <row r="225" customHeight="1" spans="2:7">
      <c r="B225" s="77" t="s">
        <v>219</v>
      </c>
      <c r="C225" s="78" t="s">
        <v>457</v>
      </c>
      <c r="D225" s="79">
        <v>1500000</v>
      </c>
      <c r="E225" s="94" t="s">
        <v>458</v>
      </c>
      <c r="F225" s="80" t="s">
        <v>459</v>
      </c>
      <c r="G225" s="36"/>
    </row>
    <row r="226" ht="15.75" customHeight="1" spans="2:7">
      <c r="B226" s="95" t="s">
        <v>460</v>
      </c>
      <c r="C226" s="96" t="s">
        <v>461</v>
      </c>
      <c r="D226" s="97">
        <v>9092968</v>
      </c>
      <c r="E226" s="98" t="s">
        <v>462</v>
      </c>
      <c r="F226" s="99" t="s">
        <v>463</v>
      </c>
      <c r="G226" s="25"/>
    </row>
    <row r="227" ht="25.5" customHeight="1" spans="2:7">
      <c r="B227" s="100" t="s">
        <v>464</v>
      </c>
      <c r="C227" s="101" t="s">
        <v>465</v>
      </c>
      <c r="D227" s="102">
        <f>8011678+4687795</f>
        <v>12699473</v>
      </c>
      <c r="E227" s="101" t="s">
        <v>466</v>
      </c>
      <c r="F227" s="99" t="s">
        <v>463</v>
      </c>
      <c r="G227" s="25"/>
    </row>
    <row r="228" ht="30.75" customHeight="1" spans="2:7">
      <c r="B228" s="100"/>
      <c r="C228" s="101" t="s">
        <v>467</v>
      </c>
      <c r="D228" s="102">
        <v>2258965</v>
      </c>
      <c r="E228" s="101" t="s">
        <v>466</v>
      </c>
      <c r="F228" s="99" t="s">
        <v>463</v>
      </c>
      <c r="G228" s="25"/>
    </row>
    <row r="229" ht="34.5" customHeight="1" spans="2:7">
      <c r="B229" s="100"/>
      <c r="C229" s="101" t="s">
        <v>468</v>
      </c>
      <c r="D229" s="102">
        <v>19544660</v>
      </c>
      <c r="E229" s="101" t="s">
        <v>469</v>
      </c>
      <c r="F229" s="99" t="s">
        <v>463</v>
      </c>
      <c r="G229" s="25"/>
    </row>
    <row r="230" ht="38.25" customHeight="1" spans="2:7">
      <c r="B230" s="95" t="s">
        <v>470</v>
      </c>
      <c r="C230" s="96" t="s">
        <v>471</v>
      </c>
      <c r="D230" s="102">
        <v>9808084</v>
      </c>
      <c r="E230" s="103" t="s">
        <v>472</v>
      </c>
      <c r="F230" s="99" t="s">
        <v>463</v>
      </c>
      <c r="G230" s="25"/>
    </row>
    <row r="231" ht="13.5" customHeight="1" spans="2:7">
      <c r="B231" s="95" t="s">
        <v>473</v>
      </c>
      <c r="C231" s="96" t="s">
        <v>474</v>
      </c>
      <c r="D231" s="102">
        <v>4941939</v>
      </c>
      <c r="E231" s="103" t="s">
        <v>475</v>
      </c>
      <c r="F231" s="99" t="s">
        <v>463</v>
      </c>
      <c r="G231" s="25"/>
    </row>
    <row r="232" ht="13.5" customHeight="1" spans="2:7">
      <c r="B232" s="95"/>
      <c r="C232" s="96" t="s">
        <v>476</v>
      </c>
      <c r="D232" s="102">
        <v>3731754</v>
      </c>
      <c r="E232" s="103" t="s">
        <v>477</v>
      </c>
      <c r="F232" s="99" t="s">
        <v>463</v>
      </c>
      <c r="G232" s="25"/>
    </row>
    <row r="233" spans="2:7">
      <c r="B233" s="100" t="s">
        <v>478</v>
      </c>
      <c r="C233" s="101" t="s">
        <v>479</v>
      </c>
      <c r="D233" s="102">
        <v>4217000</v>
      </c>
      <c r="E233" s="101" t="s">
        <v>480</v>
      </c>
      <c r="F233" s="99" t="s">
        <v>463</v>
      </c>
      <c r="G233" s="25"/>
    </row>
    <row r="234" spans="2:7">
      <c r="B234" s="104" t="s">
        <v>481</v>
      </c>
      <c r="C234" s="101" t="s">
        <v>482</v>
      </c>
      <c r="D234" s="102">
        <v>8298972</v>
      </c>
      <c r="E234" s="101" t="s">
        <v>483</v>
      </c>
      <c r="F234" s="99" t="s">
        <v>463</v>
      </c>
      <c r="G234" s="25"/>
    </row>
    <row r="235" ht="24.75" customHeight="1" spans="2:7">
      <c r="B235" s="100" t="s">
        <v>484</v>
      </c>
      <c r="C235" s="101" t="s">
        <v>485</v>
      </c>
      <c r="D235" s="102">
        <v>10366261</v>
      </c>
      <c r="E235" s="101" t="s">
        <v>486</v>
      </c>
      <c r="F235" s="99" t="s">
        <v>463</v>
      </c>
      <c r="G235" s="25"/>
    </row>
    <row r="236" ht="24.75" customHeight="1" spans="2:7">
      <c r="B236" s="100"/>
      <c r="C236" s="101" t="s">
        <v>487</v>
      </c>
      <c r="D236" s="102">
        <v>11925538</v>
      </c>
      <c r="E236" s="101" t="s">
        <v>488</v>
      </c>
      <c r="F236" s="99" t="s">
        <v>463</v>
      </c>
      <c r="G236" s="25"/>
    </row>
    <row r="237" ht="24.75" customHeight="1" spans="2:7">
      <c r="B237" s="100"/>
      <c r="C237" s="101" t="s">
        <v>489</v>
      </c>
      <c r="D237" s="102">
        <v>6439310</v>
      </c>
      <c r="E237" s="101" t="s">
        <v>490</v>
      </c>
      <c r="F237" s="99" t="s">
        <v>463</v>
      </c>
      <c r="G237" s="25"/>
    </row>
    <row r="238" ht="24.75" customHeight="1" spans="2:7">
      <c r="B238" s="100"/>
      <c r="C238" s="101" t="s">
        <v>491</v>
      </c>
      <c r="D238" s="102">
        <v>11959050</v>
      </c>
      <c r="E238" s="101" t="s">
        <v>179</v>
      </c>
      <c r="F238" s="99" t="s">
        <v>463</v>
      </c>
      <c r="G238" s="25"/>
    </row>
    <row r="239" ht="24.75" customHeight="1" spans="2:7">
      <c r="B239" s="100"/>
      <c r="C239" s="101" t="s">
        <v>492</v>
      </c>
      <c r="D239" s="102">
        <v>11559578</v>
      </c>
      <c r="E239" s="101" t="s">
        <v>169</v>
      </c>
      <c r="F239" s="99" t="s">
        <v>463</v>
      </c>
      <c r="G239" s="25"/>
    </row>
    <row r="240" ht="21" customHeight="1" spans="2:7">
      <c r="B240" s="100"/>
      <c r="C240" s="96" t="s">
        <v>493</v>
      </c>
      <c r="D240" s="102">
        <v>13920280</v>
      </c>
      <c r="E240" s="103" t="s">
        <v>494</v>
      </c>
      <c r="F240" s="99" t="s">
        <v>463</v>
      </c>
      <c r="G240" s="25"/>
    </row>
    <row r="241" ht="15.75" customHeight="1" spans="2:7">
      <c r="B241" s="105"/>
      <c r="C241" s="106"/>
      <c r="D241" s="36"/>
      <c r="E241" s="107"/>
      <c r="F241" s="108"/>
      <c r="G241" s="25"/>
    </row>
    <row r="242" s="2" customFormat="1" ht="15.75" customHeight="1" spans="2:7">
      <c r="B242" s="18" t="s">
        <v>1</v>
      </c>
      <c r="C242" s="19" t="s">
        <v>2</v>
      </c>
      <c r="D242" s="19" t="s">
        <v>3</v>
      </c>
      <c r="E242" s="19" t="s">
        <v>4</v>
      </c>
      <c r="F242" s="20" t="s">
        <v>5</v>
      </c>
      <c r="G242" s="21"/>
    </row>
    <row r="243" s="6" customFormat="1" ht="27" customHeight="1" spans="2:7">
      <c r="B243" s="109" t="s">
        <v>495</v>
      </c>
      <c r="C243" s="42" t="s">
        <v>496</v>
      </c>
      <c r="D243" s="43">
        <v>28500</v>
      </c>
      <c r="E243" s="110" t="s">
        <v>497</v>
      </c>
      <c r="F243" s="111" t="s">
        <v>498</v>
      </c>
      <c r="G243" s="46"/>
    </row>
    <row r="244" s="6" customFormat="1" ht="29.25" customHeight="1" spans="2:7">
      <c r="B244" s="109" t="s">
        <v>499</v>
      </c>
      <c r="C244" s="112" t="s">
        <v>500</v>
      </c>
      <c r="D244" s="43">
        <v>392000</v>
      </c>
      <c r="E244" s="110" t="s">
        <v>501</v>
      </c>
      <c r="F244" s="111" t="s">
        <v>498</v>
      </c>
      <c r="G244" s="43"/>
    </row>
    <row r="245" s="6" customFormat="1" ht="29.25" customHeight="1" spans="2:7">
      <c r="B245" s="109" t="s">
        <v>499</v>
      </c>
      <c r="C245" s="112" t="s">
        <v>502</v>
      </c>
      <c r="D245" s="43">
        <v>171500</v>
      </c>
      <c r="E245" s="113" t="s">
        <v>503</v>
      </c>
      <c r="F245" s="111" t="s">
        <v>498</v>
      </c>
      <c r="G245" s="43"/>
    </row>
    <row r="246" s="6" customFormat="1" ht="29.25" customHeight="1" spans="2:7">
      <c r="B246" s="109" t="s">
        <v>499</v>
      </c>
      <c r="C246" s="112" t="s">
        <v>504</v>
      </c>
      <c r="D246" s="43">
        <v>24500</v>
      </c>
      <c r="E246" s="114" t="s">
        <v>505</v>
      </c>
      <c r="F246" s="111" t="s">
        <v>498</v>
      </c>
      <c r="G246" s="43"/>
    </row>
    <row r="247" s="6" customFormat="1" ht="36" customHeight="1" spans="2:7">
      <c r="B247" s="115" t="s">
        <v>506</v>
      </c>
      <c r="C247" s="45" t="s">
        <v>507</v>
      </c>
      <c r="D247" s="43">
        <f>78283000</f>
        <v>78283000</v>
      </c>
      <c r="E247" s="45" t="s">
        <v>508</v>
      </c>
      <c r="F247" s="116" t="s">
        <v>509</v>
      </c>
      <c r="G247" s="46"/>
    </row>
    <row r="248" ht="27" customHeight="1" spans="2:7">
      <c r="B248" s="58" t="s">
        <v>510</v>
      </c>
      <c r="C248" s="59" t="s">
        <v>511</v>
      </c>
      <c r="D248" s="43">
        <v>49860000</v>
      </c>
      <c r="E248" s="59" t="s">
        <v>512</v>
      </c>
      <c r="F248" s="117" t="s">
        <v>513</v>
      </c>
      <c r="G248" s="25"/>
    </row>
    <row r="249" ht="30.75" customHeight="1" spans="2:7">
      <c r="B249" s="109" t="s">
        <v>514</v>
      </c>
      <c r="C249" s="118" t="s">
        <v>515</v>
      </c>
      <c r="D249" s="52">
        <v>1350000</v>
      </c>
      <c r="E249" s="119" t="s">
        <v>516</v>
      </c>
      <c r="F249" s="117" t="s">
        <v>517</v>
      </c>
      <c r="G249" s="25"/>
    </row>
    <row r="250" ht="24.75" customHeight="1" spans="2:7">
      <c r="B250" s="58" t="s">
        <v>518</v>
      </c>
      <c r="C250" s="59" t="s">
        <v>519</v>
      </c>
      <c r="D250" s="52">
        <v>17790000</v>
      </c>
      <c r="E250" s="59" t="s">
        <v>512</v>
      </c>
      <c r="F250" s="120" t="s">
        <v>520</v>
      </c>
      <c r="G250" s="25"/>
    </row>
    <row r="251" ht="24.75" customHeight="1" spans="2:7">
      <c r="B251" s="58"/>
      <c r="C251" s="118" t="s">
        <v>521</v>
      </c>
      <c r="D251" s="52">
        <v>26685000</v>
      </c>
      <c r="E251" s="59" t="s">
        <v>512</v>
      </c>
      <c r="F251" s="120" t="s">
        <v>520</v>
      </c>
      <c r="G251" s="25"/>
    </row>
    <row r="252" ht="28.5" customHeight="1" spans="2:7">
      <c r="B252" s="58" t="s">
        <v>522</v>
      </c>
      <c r="C252" s="59" t="s">
        <v>523</v>
      </c>
      <c r="D252" s="52">
        <v>8000000</v>
      </c>
      <c r="E252" s="59" t="s">
        <v>524</v>
      </c>
      <c r="F252" s="120" t="s">
        <v>525</v>
      </c>
      <c r="G252" s="25"/>
    </row>
    <row r="253" ht="18.75" customHeight="1" spans="2:7">
      <c r="B253" s="109" t="s">
        <v>526</v>
      </c>
      <c r="C253" s="118" t="s">
        <v>527</v>
      </c>
      <c r="D253" s="52">
        <v>455400</v>
      </c>
      <c r="E253" s="119" t="s">
        <v>528</v>
      </c>
      <c r="F253" s="117" t="s">
        <v>513</v>
      </c>
      <c r="G253" s="25"/>
    </row>
    <row r="254" ht="18.75" customHeight="1" spans="2:7">
      <c r="B254" s="109"/>
      <c r="C254" s="118" t="s">
        <v>529</v>
      </c>
      <c r="D254" s="52">
        <v>2134400</v>
      </c>
      <c r="E254" s="119" t="s">
        <v>528</v>
      </c>
      <c r="F254" s="117" t="s">
        <v>513</v>
      </c>
      <c r="G254" s="25"/>
    </row>
    <row r="255" ht="18.75" customHeight="1" spans="2:7">
      <c r="B255" s="109"/>
      <c r="C255" s="118" t="s">
        <v>530</v>
      </c>
      <c r="D255" s="52">
        <v>1495000</v>
      </c>
      <c r="E255" s="119" t="s">
        <v>528</v>
      </c>
      <c r="F255" s="117" t="s">
        <v>513</v>
      </c>
      <c r="G255" s="25"/>
    </row>
    <row r="256" ht="34.5" customHeight="1" spans="2:7">
      <c r="B256" s="58" t="s">
        <v>531</v>
      </c>
      <c r="C256" s="59" t="s">
        <v>532</v>
      </c>
      <c r="D256" s="52">
        <v>8813000</v>
      </c>
      <c r="E256" s="59" t="s">
        <v>533</v>
      </c>
      <c r="F256" s="120" t="s">
        <v>534</v>
      </c>
      <c r="G256" s="25"/>
    </row>
    <row r="257" ht="27" customHeight="1" spans="2:7">
      <c r="B257" s="58" t="s">
        <v>535</v>
      </c>
      <c r="C257" s="59" t="s">
        <v>536</v>
      </c>
      <c r="D257" s="52">
        <v>1520000</v>
      </c>
      <c r="E257" s="59" t="s">
        <v>537</v>
      </c>
      <c r="F257" s="120" t="s">
        <v>538</v>
      </c>
      <c r="G257" s="25"/>
    </row>
    <row r="258" ht="30" spans="2:7">
      <c r="B258" s="58" t="s">
        <v>539</v>
      </c>
      <c r="C258" s="59" t="s">
        <v>540</v>
      </c>
      <c r="D258" s="52">
        <v>2080000</v>
      </c>
      <c r="E258" s="59" t="s">
        <v>541</v>
      </c>
      <c r="F258" s="52" t="s">
        <v>542</v>
      </c>
      <c r="G258" s="25"/>
    </row>
    <row r="259" ht="30" spans="2:7">
      <c r="B259" s="58"/>
      <c r="C259" s="59" t="s">
        <v>543</v>
      </c>
      <c r="D259" s="52">
        <v>1540000</v>
      </c>
      <c r="E259" s="59" t="s">
        <v>541</v>
      </c>
      <c r="F259" s="52" t="s">
        <v>542</v>
      </c>
      <c r="G259" s="25"/>
    </row>
    <row r="260" ht="30" spans="2:7">
      <c r="B260" s="58"/>
      <c r="C260" s="59" t="s">
        <v>544</v>
      </c>
      <c r="D260" s="52">
        <v>1687000</v>
      </c>
      <c r="E260" s="59" t="s">
        <v>545</v>
      </c>
      <c r="F260" s="52" t="s">
        <v>542</v>
      </c>
      <c r="G260" s="25"/>
    </row>
    <row r="261" customHeight="1" spans="2:7">
      <c r="B261" s="109" t="s">
        <v>546</v>
      </c>
      <c r="C261" s="118" t="s">
        <v>547</v>
      </c>
      <c r="D261" s="52">
        <f>8126000-260800</f>
        <v>7865200</v>
      </c>
      <c r="E261" s="119" t="s">
        <v>548</v>
      </c>
      <c r="F261" s="117" t="s">
        <v>517</v>
      </c>
      <c r="G261" s="25"/>
    </row>
    <row r="262" ht="12.75" customHeight="1" spans="2:7">
      <c r="B262" s="109" t="s">
        <v>549</v>
      </c>
      <c r="C262" s="118" t="s">
        <v>550</v>
      </c>
      <c r="D262" s="52">
        <v>41746000</v>
      </c>
      <c r="E262" s="59" t="s">
        <v>512</v>
      </c>
      <c r="F262" s="120" t="s">
        <v>520</v>
      </c>
      <c r="G262" s="25"/>
    </row>
    <row r="263" customHeight="1" spans="2:7">
      <c r="B263" s="109"/>
      <c r="C263" s="118" t="s">
        <v>551</v>
      </c>
      <c r="D263" s="52">
        <v>44135000</v>
      </c>
      <c r="E263" s="59" t="s">
        <v>512</v>
      </c>
      <c r="F263" s="120" t="s">
        <v>520</v>
      </c>
      <c r="G263" s="25"/>
    </row>
    <row r="264" ht="18.75" customHeight="1" spans="2:7">
      <c r="B264" s="58" t="s">
        <v>552</v>
      </c>
      <c r="C264" s="59" t="s">
        <v>553</v>
      </c>
      <c r="D264" s="52">
        <v>875000</v>
      </c>
      <c r="E264" s="121" t="s">
        <v>554</v>
      </c>
      <c r="F264" s="52" t="s">
        <v>542</v>
      </c>
      <c r="G264" s="25"/>
    </row>
    <row r="265" ht="30" spans="2:7">
      <c r="B265" s="122" t="s">
        <v>481</v>
      </c>
      <c r="C265" s="59" t="s">
        <v>555</v>
      </c>
      <c r="D265" s="52">
        <v>1585949</v>
      </c>
      <c r="E265" s="59" t="s">
        <v>556</v>
      </c>
      <c r="F265" s="120" t="s">
        <v>557</v>
      </c>
      <c r="G265" s="25"/>
    </row>
    <row r="266" ht="24" customHeight="1" spans="2:7">
      <c r="B266" s="58" t="s">
        <v>558</v>
      </c>
      <c r="C266" s="59" t="s">
        <v>559</v>
      </c>
      <c r="D266" s="52">
        <v>8800000</v>
      </c>
      <c r="E266" s="120" t="s">
        <v>560</v>
      </c>
      <c r="F266" s="52" t="s">
        <v>542</v>
      </c>
      <c r="G266" s="25"/>
    </row>
    <row r="267" s="7" customFormat="1" ht="20.25" customHeight="1" spans="1:7">
      <c r="A267" s="51"/>
      <c r="B267" s="58" t="s">
        <v>561</v>
      </c>
      <c r="C267" s="59" t="s">
        <v>562</v>
      </c>
      <c r="D267" s="52">
        <v>180000</v>
      </c>
      <c r="E267" s="59" t="s">
        <v>563</v>
      </c>
      <c r="F267" s="52" t="s">
        <v>542</v>
      </c>
      <c r="G267" s="52"/>
    </row>
    <row r="268" s="7" customFormat="1" ht="22.5" customHeight="1" spans="1:7">
      <c r="A268" s="51"/>
      <c r="B268" s="58"/>
      <c r="C268" s="59" t="s">
        <v>564</v>
      </c>
      <c r="D268" s="52">
        <v>600000</v>
      </c>
      <c r="E268" s="59" t="s">
        <v>565</v>
      </c>
      <c r="F268" s="52" t="s">
        <v>542</v>
      </c>
      <c r="G268" s="52"/>
    </row>
    <row r="269" s="7" customFormat="1" ht="15.75" customHeight="1" spans="1:7">
      <c r="A269" s="51"/>
      <c r="B269" s="58"/>
      <c r="C269" s="59" t="s">
        <v>566</v>
      </c>
      <c r="D269" s="52">
        <v>750000</v>
      </c>
      <c r="E269" s="59" t="s">
        <v>567</v>
      </c>
      <c r="F269" s="52" t="s">
        <v>542</v>
      </c>
      <c r="G269" s="52"/>
    </row>
    <row r="270" s="7" customFormat="1" ht="30" spans="1:7">
      <c r="A270" s="51"/>
      <c r="B270" s="58" t="s">
        <v>568</v>
      </c>
      <c r="C270" s="59" t="s">
        <v>569</v>
      </c>
      <c r="D270" s="52">
        <v>1637500</v>
      </c>
      <c r="E270" s="59" t="s">
        <v>570</v>
      </c>
      <c r="F270" s="52" t="s">
        <v>542</v>
      </c>
      <c r="G270" s="52"/>
    </row>
    <row r="271" ht="28.5" customHeight="1" spans="2:7">
      <c r="B271" s="109" t="s">
        <v>571</v>
      </c>
      <c r="C271" s="118" t="s">
        <v>572</v>
      </c>
      <c r="D271" s="52">
        <v>6950000</v>
      </c>
      <c r="E271" s="119" t="s">
        <v>573</v>
      </c>
      <c r="F271" s="117" t="s">
        <v>574</v>
      </c>
      <c r="G271" s="25"/>
    </row>
    <row r="272" ht="36" customHeight="1" spans="2:7">
      <c r="B272" s="58" t="s">
        <v>575</v>
      </c>
      <c r="C272" s="59" t="s">
        <v>576</v>
      </c>
      <c r="D272" s="123">
        <f>12200000-4800000</f>
        <v>7400000</v>
      </c>
      <c r="E272" s="59" t="s">
        <v>577</v>
      </c>
      <c r="F272" s="120" t="s">
        <v>509</v>
      </c>
      <c r="G272" s="25"/>
    </row>
    <row r="273" ht="32.25" customHeight="1" spans="2:7">
      <c r="B273" s="109" t="s">
        <v>578</v>
      </c>
      <c r="C273" s="118" t="s">
        <v>579</v>
      </c>
      <c r="D273" s="52">
        <v>5250000</v>
      </c>
      <c r="E273" s="119" t="s">
        <v>580</v>
      </c>
      <c r="F273" s="52" t="s">
        <v>542</v>
      </c>
      <c r="G273" s="25"/>
    </row>
    <row r="274" ht="36" customHeight="1" spans="2:7">
      <c r="B274" s="124" t="s">
        <v>581</v>
      </c>
      <c r="C274" s="125" t="s">
        <v>582</v>
      </c>
      <c r="D274" s="126">
        <f>8000000-933000-3586000</f>
        <v>3481000</v>
      </c>
      <c r="E274" s="59" t="s">
        <v>583</v>
      </c>
      <c r="F274" s="120" t="s">
        <v>584</v>
      </c>
      <c r="G274" s="25"/>
    </row>
    <row r="275" ht="24" customHeight="1" spans="2:7">
      <c r="B275" s="127" t="s">
        <v>585</v>
      </c>
      <c r="C275" s="118" t="s">
        <v>586</v>
      </c>
      <c r="D275" s="128">
        <f>24612740.35-1492500-190000</f>
        <v>22930240.35</v>
      </c>
      <c r="E275" s="119" t="s">
        <v>587</v>
      </c>
      <c r="F275" s="117" t="s">
        <v>588</v>
      </c>
      <c r="G275" s="25"/>
    </row>
    <row r="276" s="9" customFormat="1" ht="30.75" customHeight="1" spans="1:10">
      <c r="A276" s="129"/>
      <c r="B276" s="109" t="s">
        <v>589</v>
      </c>
      <c r="C276" s="118" t="s">
        <v>590</v>
      </c>
      <c r="D276" s="52">
        <v>7200000.01</v>
      </c>
      <c r="E276" s="119" t="s">
        <v>573</v>
      </c>
      <c r="F276" s="117" t="s">
        <v>591</v>
      </c>
      <c r="G276" s="130"/>
      <c r="H276" s="131"/>
      <c r="I276" s="145"/>
      <c r="J276" s="146"/>
    </row>
    <row r="277" ht="18.75" customHeight="1" spans="2:7">
      <c r="B277" s="132"/>
      <c r="C277" s="106"/>
      <c r="D277" s="36"/>
      <c r="E277" s="107"/>
      <c r="F277" s="108"/>
      <c r="G277" s="36"/>
    </row>
    <row r="278" ht="15.75" customHeight="1" spans="2:7">
      <c r="B278" s="133"/>
      <c r="C278" s="106"/>
      <c r="D278" s="36"/>
      <c r="E278" s="107"/>
      <c r="F278" s="108"/>
      <c r="G278" s="36"/>
    </row>
    <row r="279" s="1" customFormat="1" ht="27.75" customHeight="1" spans="2:7">
      <c r="B279" s="14" t="s">
        <v>592</v>
      </c>
      <c r="C279" s="15"/>
      <c r="D279" s="15"/>
      <c r="E279" s="15"/>
      <c r="F279" s="16"/>
      <c r="G279" s="17"/>
    </row>
    <row r="281" ht="19.5" customHeight="1" spans="2:7">
      <c r="B281" s="109" t="s">
        <v>593</v>
      </c>
      <c r="C281" s="118" t="s">
        <v>594</v>
      </c>
      <c r="D281" s="43">
        <v>934100</v>
      </c>
      <c r="E281" s="119" t="s">
        <v>573</v>
      </c>
      <c r="F281" s="117" t="s">
        <v>595</v>
      </c>
      <c r="G281" s="25"/>
    </row>
    <row r="282" ht="19.5" customHeight="1" spans="2:7">
      <c r="B282" s="109"/>
      <c r="C282" s="118" t="s">
        <v>596</v>
      </c>
      <c r="D282" s="43">
        <v>140000</v>
      </c>
      <c r="E282" s="119" t="s">
        <v>573</v>
      </c>
      <c r="F282" s="117" t="s">
        <v>595</v>
      </c>
      <c r="G282" s="25"/>
    </row>
    <row r="283" ht="28.5" customHeight="1" spans="2:7">
      <c r="B283" s="109" t="s">
        <v>597</v>
      </c>
      <c r="C283" s="118" t="s">
        <v>598</v>
      </c>
      <c r="D283" s="43">
        <v>3858900</v>
      </c>
      <c r="E283" s="119" t="s">
        <v>573</v>
      </c>
      <c r="F283" s="117" t="s">
        <v>595</v>
      </c>
      <c r="G283" s="25"/>
    </row>
    <row r="284" ht="13.5" customHeight="1" spans="2:7">
      <c r="B284" s="109" t="s">
        <v>599</v>
      </c>
      <c r="C284" s="118" t="s">
        <v>600</v>
      </c>
      <c r="D284" s="43">
        <f>2000000-2000000</f>
        <v>0</v>
      </c>
      <c r="E284" s="119" t="s">
        <v>601</v>
      </c>
      <c r="F284" s="117" t="s">
        <v>602</v>
      </c>
      <c r="G284" s="25"/>
    </row>
    <row r="285" customHeight="1" spans="2:7">
      <c r="B285" s="109" t="s">
        <v>603</v>
      </c>
      <c r="C285" s="118" t="s">
        <v>604</v>
      </c>
      <c r="D285" s="43">
        <v>797150</v>
      </c>
      <c r="E285" s="119" t="s">
        <v>605</v>
      </c>
      <c r="F285" s="117" t="s">
        <v>498</v>
      </c>
      <c r="G285" s="25"/>
    </row>
    <row r="286" s="9" customFormat="1" ht="21.75" customHeight="1" spans="1:10">
      <c r="A286" s="129"/>
      <c r="B286" s="109" t="s">
        <v>606</v>
      </c>
      <c r="C286" s="118" t="s">
        <v>607</v>
      </c>
      <c r="D286" s="43">
        <v>175000</v>
      </c>
      <c r="E286" s="119" t="s">
        <v>608</v>
      </c>
      <c r="F286" s="117" t="s">
        <v>609</v>
      </c>
      <c r="G286" s="130"/>
      <c r="H286" s="131"/>
      <c r="I286" s="145"/>
      <c r="J286" s="146"/>
    </row>
    <row r="287" ht="26.25" customHeight="1" spans="2:7">
      <c r="B287" s="109" t="s">
        <v>610</v>
      </c>
      <c r="C287" s="118" t="s">
        <v>611</v>
      </c>
      <c r="D287" s="43">
        <v>100000</v>
      </c>
      <c r="E287" s="119" t="s">
        <v>573</v>
      </c>
      <c r="F287" s="117" t="s">
        <v>612</v>
      </c>
      <c r="G287" s="25"/>
    </row>
    <row r="288" ht="25.5" customHeight="1" spans="2:7">
      <c r="B288" s="109" t="s">
        <v>613</v>
      </c>
      <c r="C288" s="118" t="s">
        <v>614</v>
      </c>
      <c r="D288" s="43">
        <f>8000000-1000000</f>
        <v>7000000</v>
      </c>
      <c r="E288" s="119" t="s">
        <v>608</v>
      </c>
      <c r="F288" s="117" t="s">
        <v>615</v>
      </c>
      <c r="G288" s="25"/>
    </row>
    <row r="289" ht="24.75" customHeight="1" spans="2:7">
      <c r="B289" s="109"/>
      <c r="C289" s="118" t="s">
        <v>616</v>
      </c>
      <c r="D289" s="43">
        <v>31050000</v>
      </c>
      <c r="E289" s="119" t="s">
        <v>608</v>
      </c>
      <c r="F289" s="117" t="s">
        <v>617</v>
      </c>
      <c r="G289" s="25"/>
    </row>
    <row r="290" ht="28.5" customHeight="1" spans="2:7">
      <c r="B290" s="127" t="s">
        <v>618</v>
      </c>
      <c r="C290" s="118" t="s">
        <v>619</v>
      </c>
      <c r="D290" s="134">
        <v>562320</v>
      </c>
      <c r="E290" s="135" t="s">
        <v>620</v>
      </c>
      <c r="F290" s="117" t="s">
        <v>584</v>
      </c>
      <c r="G290" s="25"/>
    </row>
    <row r="291" ht="24.75" customHeight="1" spans="2:7">
      <c r="B291" s="127" t="s">
        <v>621</v>
      </c>
      <c r="C291" s="118" t="s">
        <v>622</v>
      </c>
      <c r="D291" s="43">
        <f>1200000+2400000+400000+400000+480000+1500000+1500000+400000</f>
        <v>8280000</v>
      </c>
      <c r="E291" s="119" t="s">
        <v>623</v>
      </c>
      <c r="F291" s="117" t="s">
        <v>624</v>
      </c>
      <c r="G291" s="25"/>
    </row>
    <row r="292" ht="33" customHeight="1" spans="2:7">
      <c r="B292" s="109" t="s">
        <v>625</v>
      </c>
      <c r="C292" s="118" t="s">
        <v>626</v>
      </c>
      <c r="D292" s="43">
        <f>352000+3860000</f>
        <v>4212000</v>
      </c>
      <c r="E292" s="116" t="s">
        <v>627</v>
      </c>
      <c r="F292" s="43" t="s">
        <v>628</v>
      </c>
      <c r="G292" s="25"/>
    </row>
    <row r="293" ht="26.25" customHeight="1" spans="2:7">
      <c r="B293" s="127" t="s">
        <v>629</v>
      </c>
      <c r="C293" s="136" t="s">
        <v>630</v>
      </c>
      <c r="D293" s="43">
        <f>73600+36800</f>
        <v>110400</v>
      </c>
      <c r="E293" s="119" t="s">
        <v>631</v>
      </c>
      <c r="F293" s="45" t="s">
        <v>632</v>
      </c>
      <c r="G293" s="36"/>
    </row>
    <row r="294" s="5" customFormat="1" ht="36.75" customHeight="1" spans="2:7">
      <c r="B294" s="137" t="s">
        <v>633</v>
      </c>
      <c r="C294" s="138" t="s">
        <v>634</v>
      </c>
      <c r="D294" s="139">
        <v>676000</v>
      </c>
      <c r="E294" s="59" t="s">
        <v>635</v>
      </c>
      <c r="F294" s="52" t="s">
        <v>542</v>
      </c>
      <c r="G294" s="36"/>
    </row>
    <row r="295" ht="29.25" customHeight="1" spans="2:7">
      <c r="B295" s="109" t="s">
        <v>636</v>
      </c>
      <c r="C295" s="118" t="s">
        <v>637</v>
      </c>
      <c r="D295" s="43">
        <v>2000000</v>
      </c>
      <c r="E295" s="119" t="s">
        <v>638</v>
      </c>
      <c r="F295" s="117" t="s">
        <v>639</v>
      </c>
      <c r="G295" s="25"/>
    </row>
    <row r="296" ht="24" customHeight="1" spans="2:7">
      <c r="B296" s="58" t="s">
        <v>640</v>
      </c>
      <c r="C296" s="140" t="s">
        <v>641</v>
      </c>
      <c r="D296" s="134">
        <v>3557148</v>
      </c>
      <c r="E296" s="119" t="s">
        <v>608</v>
      </c>
      <c r="F296" s="45" t="s">
        <v>642</v>
      </c>
      <c r="G296" s="141"/>
    </row>
    <row r="297" ht="36" customHeight="1" spans="2:7">
      <c r="B297" s="58" t="s">
        <v>643</v>
      </c>
      <c r="C297" s="140" t="s">
        <v>644</v>
      </c>
      <c r="D297" s="134">
        <v>314500.9</v>
      </c>
      <c r="E297" s="58" t="s">
        <v>645</v>
      </c>
      <c r="F297" s="45" t="s">
        <v>646</v>
      </c>
      <c r="G297" s="141"/>
    </row>
    <row r="298" ht="46.5" customHeight="1" spans="2:7">
      <c r="B298" s="109" t="s">
        <v>647</v>
      </c>
      <c r="C298" s="118" t="s">
        <v>648</v>
      </c>
      <c r="D298" s="43">
        <v>782900</v>
      </c>
      <c r="E298" s="119" t="s">
        <v>649</v>
      </c>
      <c r="F298" s="117" t="s">
        <v>650</v>
      </c>
      <c r="G298" s="25"/>
    </row>
    <row r="299" customHeight="1" spans="2:7">
      <c r="B299" s="109" t="s">
        <v>651</v>
      </c>
      <c r="C299" s="118" t="s">
        <v>652</v>
      </c>
      <c r="D299" s="43">
        <v>1000000</v>
      </c>
      <c r="E299" s="119" t="s">
        <v>638</v>
      </c>
      <c r="F299" s="117" t="s">
        <v>639</v>
      </c>
      <c r="G299" s="25"/>
    </row>
    <row r="300" ht="24" customHeight="1" spans="2:6">
      <c r="B300" s="109" t="s">
        <v>653</v>
      </c>
      <c r="C300" s="118" t="s">
        <v>654</v>
      </c>
      <c r="D300" s="43">
        <v>1352400</v>
      </c>
      <c r="E300" s="119" t="s">
        <v>608</v>
      </c>
      <c r="F300" s="142" t="s">
        <v>655</v>
      </c>
    </row>
    <row r="301" ht="24.75" customHeight="1" spans="2:7">
      <c r="B301" s="109" t="s">
        <v>656</v>
      </c>
      <c r="C301" s="118" t="s">
        <v>657</v>
      </c>
      <c r="D301" s="43">
        <v>604800</v>
      </c>
      <c r="E301" s="119" t="s">
        <v>658</v>
      </c>
      <c r="F301" s="117" t="s">
        <v>650</v>
      </c>
      <c r="G301" s="25"/>
    </row>
    <row r="302" ht="30" customHeight="1" spans="2:7">
      <c r="B302" s="109" t="s">
        <v>659</v>
      </c>
      <c r="C302" s="118" t="s">
        <v>660</v>
      </c>
      <c r="D302" s="43">
        <v>1661300</v>
      </c>
      <c r="E302" s="119" t="s">
        <v>573</v>
      </c>
      <c r="F302" s="117" t="s">
        <v>595</v>
      </c>
      <c r="G302" s="25"/>
    </row>
    <row r="303" ht="39" customHeight="1" spans="2:7">
      <c r="B303" s="127" t="s">
        <v>661</v>
      </c>
      <c r="C303" s="118" t="s">
        <v>662</v>
      </c>
      <c r="D303" s="43">
        <f>7000000+3500000</f>
        <v>10500000</v>
      </c>
      <c r="E303" s="119" t="s">
        <v>663</v>
      </c>
      <c r="F303" s="45" t="s">
        <v>642</v>
      </c>
      <c r="G303" s="25"/>
    </row>
    <row r="304" ht="24" customHeight="1" spans="2:7">
      <c r="B304" s="127" t="s">
        <v>499</v>
      </c>
      <c r="C304" s="118" t="s">
        <v>664</v>
      </c>
      <c r="D304" s="43">
        <f>47970000+18316000</f>
        <v>66286000</v>
      </c>
      <c r="E304" s="119" t="s">
        <v>665</v>
      </c>
      <c r="F304" s="117" t="s">
        <v>666</v>
      </c>
      <c r="G304" s="25"/>
    </row>
    <row r="305" ht="24" customHeight="1" spans="2:7">
      <c r="B305" s="127" t="s">
        <v>499</v>
      </c>
      <c r="C305" s="118" t="s">
        <v>667</v>
      </c>
      <c r="D305" s="143">
        <f>47247469.63+43399000</f>
        <v>90646469.63</v>
      </c>
      <c r="E305" s="119" t="s">
        <v>665</v>
      </c>
      <c r="F305" s="117" t="s">
        <v>666</v>
      </c>
      <c r="G305" s="25"/>
    </row>
    <row r="306" ht="29.25" customHeight="1" spans="2:7">
      <c r="B306" s="127" t="s">
        <v>668</v>
      </c>
      <c r="C306" s="118" t="s">
        <v>669</v>
      </c>
      <c r="D306" s="43">
        <v>8000000</v>
      </c>
      <c r="E306" s="119" t="s">
        <v>670</v>
      </c>
      <c r="F306" s="117" t="s">
        <v>671</v>
      </c>
      <c r="G306" s="25"/>
    </row>
    <row r="307" ht="28.5" customHeight="1" spans="2:7">
      <c r="B307" s="109" t="s">
        <v>672</v>
      </c>
      <c r="C307" s="118" t="s">
        <v>673</v>
      </c>
      <c r="D307" s="43">
        <v>185000</v>
      </c>
      <c r="E307" s="119" t="s">
        <v>674</v>
      </c>
      <c r="F307" s="117" t="s">
        <v>608</v>
      </c>
      <c r="G307" s="25"/>
    </row>
    <row r="308" ht="24.75" customHeight="1" spans="2:7">
      <c r="B308" s="144"/>
      <c r="C308" s="106"/>
      <c r="D308" s="36"/>
      <c r="E308" s="107"/>
      <c r="F308" s="108"/>
      <c r="G308" s="25"/>
    </row>
    <row r="309" ht="24.75" customHeight="1" spans="2:7">
      <c r="B309" s="144"/>
      <c r="C309" s="106"/>
      <c r="D309" s="36"/>
      <c r="E309" s="107"/>
      <c r="F309" s="108"/>
      <c r="G309" s="25"/>
    </row>
    <row r="310" ht="15.75" customHeight="1" spans="2:7">
      <c r="B310" s="144"/>
      <c r="C310" s="106"/>
      <c r="D310" s="36"/>
      <c r="E310" s="107"/>
      <c r="F310" s="108"/>
      <c r="G310" s="25"/>
    </row>
    <row r="311" ht="15.75" customHeight="1" spans="2:7">
      <c r="B311" s="144"/>
      <c r="C311" s="106"/>
      <c r="D311" s="36"/>
      <c r="E311" s="107"/>
      <c r="F311" s="108"/>
      <c r="G311" s="25"/>
    </row>
    <row r="312" ht="15.75" customHeight="1" spans="2:7">
      <c r="B312" s="144"/>
      <c r="C312" s="106"/>
      <c r="D312" s="36"/>
      <c r="E312" s="107"/>
      <c r="F312" s="108"/>
      <c r="G312" s="25"/>
    </row>
    <row r="313" ht="15.75" customHeight="1" spans="2:7">
      <c r="B313" s="144"/>
      <c r="C313" s="106"/>
      <c r="D313" s="36"/>
      <c r="E313" s="107"/>
      <c r="F313" s="108"/>
      <c r="G313" s="25"/>
    </row>
  </sheetData>
  <mergeCells count="44">
    <mergeCell ref="B2:F2"/>
    <mergeCell ref="B279:F279"/>
    <mergeCell ref="B5:B7"/>
    <mergeCell ref="B8:B9"/>
    <mergeCell ref="B13:B16"/>
    <mergeCell ref="B19:B20"/>
    <mergeCell ref="B22:B24"/>
    <mergeCell ref="B28:B30"/>
    <mergeCell ref="B33:B35"/>
    <mergeCell ref="B36:B37"/>
    <mergeCell ref="B39:B40"/>
    <mergeCell ref="B43:B45"/>
    <mergeCell ref="B46:B57"/>
    <mergeCell ref="B67:B83"/>
    <mergeCell ref="B84:B85"/>
    <mergeCell ref="B91:B92"/>
    <mergeCell ref="B94:B95"/>
    <mergeCell ref="B101:B102"/>
    <mergeCell ref="B107:B108"/>
    <mergeCell ref="B113:B115"/>
    <mergeCell ref="B123:B126"/>
    <mergeCell ref="B129:B130"/>
    <mergeCell ref="B132:B157"/>
    <mergeCell ref="B158:B168"/>
    <mergeCell ref="B169:B224"/>
    <mergeCell ref="B227:B229"/>
    <mergeCell ref="B231:B232"/>
    <mergeCell ref="B235:B240"/>
    <mergeCell ref="B250:B251"/>
    <mergeCell ref="B253:B255"/>
    <mergeCell ref="B258:B260"/>
    <mergeCell ref="B262:B263"/>
    <mergeCell ref="B267:B269"/>
    <mergeCell ref="B281:B282"/>
    <mergeCell ref="B288:B289"/>
    <mergeCell ref="C113:C114"/>
    <mergeCell ref="C142:C156"/>
    <mergeCell ref="C169:C173"/>
    <mergeCell ref="C174:C184"/>
    <mergeCell ref="C191:C196"/>
    <mergeCell ref="C197:C201"/>
    <mergeCell ref="C202:C206"/>
    <mergeCell ref="C207:C214"/>
    <mergeCell ref="C215:C221"/>
  </mergeCells>
  <pageMargins left="0" right="0" top="0.590551181102362" bottom="0" header="0.31496062992126" footer="0.31496062992126"/>
  <pageSetup paperSize="9" scale="66" orientation="landscape"/>
  <headerFooter/>
  <rowBreaks count="12" manualBreakCount="12">
    <brk id="27" max="14" man="1"/>
    <brk id="63" max="16383" man="1"/>
    <brk id="89" max="16383" man="1"/>
    <brk id="107" max="16383" man="1"/>
    <brk id="120" max="16383" man="1"/>
    <brk id="141" max="16383" man="1"/>
    <brk id="168" max="16383" man="1"/>
    <brk id="195" max="16383" man="1"/>
    <brk id="225" max="16383" man="1"/>
    <brk id="258" max="16383" man="1"/>
    <brk id="277" max="16383" man="1"/>
    <brk id="307" max="16383" man="1"/>
  </rowBreaks>
  <colBreaks count="2" manualBreakCount="2">
    <brk id="7" max="1048575" man="1"/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Поставщ-21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qwert</cp:lastModifiedBy>
  <dcterms:created xsi:type="dcterms:W3CDTF">2015-06-05T18:17:00Z</dcterms:created>
  <dcterms:modified xsi:type="dcterms:W3CDTF">2022-09-05T08:31:16Z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E4E5ABE713E54EAE841646E33F964E52</vt:lpwstr>
  </property>
  <property fmtid="{D5CDD505-2E9C-101B-9397-08002B2CF9AE}" pid="3" name="KSOProductBuildVer">
    <vt:lpwstr>1049-11.2.0.11306</vt:lpwstr>
  </property>
</Properties>
</file>